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Q:\Shinbukan\Bestellingen\"/>
    </mc:Choice>
  </mc:AlternateContent>
  <xr:revisionPtr revIDLastSave="0" documentId="13_ncr:1_{3436B10D-1599-4C9B-975A-DCD45163DCA8}" xr6:coauthVersionLast="47" xr6:coauthVersionMax="47" xr10:uidLastSave="{00000000-0000-0000-0000-000000000000}"/>
  <bookViews>
    <workbookView xWindow="-120" yWindow="-120" windowWidth="29040" windowHeight="15720" xr2:uid="{EF77FA7C-E805-479E-86D6-043B0ACCACD4}"/>
  </bookViews>
  <sheets>
    <sheet name="bestellingen lente 2026" sheetId="1" r:id="rId1"/>
  </sheets>
  <definedNames>
    <definedName name="_xlnm.Print_Area" localSheetId="0">'bestellingen lente 2026'!$A$1:$K$40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F23" i="1"/>
  <c r="F20" i="1"/>
  <c r="H20" i="1" s="1"/>
  <c r="H14" i="1"/>
  <c r="H13" i="1"/>
  <c r="D5" i="1"/>
  <c r="H11" i="1"/>
  <c r="H12" i="1"/>
  <c r="H15" i="1"/>
  <c r="I16" i="1" s="1"/>
  <c r="J16" i="1" s="1"/>
  <c r="K16" i="1" s="1"/>
  <c r="H17" i="1"/>
  <c r="I19" i="1" s="1"/>
  <c r="J19" i="1" s="1"/>
  <c r="K19" i="1" s="1"/>
  <c r="H18" i="1"/>
  <c r="H21" i="1"/>
  <c r="H23" i="1"/>
  <c r="H24" i="1"/>
  <c r="H26" i="1"/>
  <c r="H28" i="1"/>
  <c r="H29" i="1"/>
  <c r="H31" i="1"/>
  <c r="H32" i="1"/>
  <c r="I33" i="1"/>
  <c r="J33" i="1" s="1"/>
  <c r="K33" i="1" s="1"/>
  <c r="H34" i="1"/>
  <c r="H35" i="1"/>
  <c r="I36" i="1" l="1"/>
  <c r="J36" i="1" s="1"/>
  <c r="K36" i="1" s="1"/>
  <c r="I25" i="1"/>
  <c r="J25" i="1" s="1"/>
  <c r="K25" i="1" s="1"/>
  <c r="I22" i="1"/>
  <c r="J22" i="1" s="1"/>
  <c r="K22" i="1" s="1"/>
  <c r="I30" i="1"/>
  <c r="J30" i="1" s="1"/>
  <c r="K30" i="1" s="1"/>
  <c r="H37" i="1"/>
  <c r="H38" i="1" s="1"/>
  <c r="H39" i="1" s="1"/>
  <c r="K37" i="1" l="1"/>
  <c r="J37" i="1"/>
  <c r="I37" i="1"/>
  <c r="J42" i="1"/>
  <c r="J41" i="1"/>
  <c r="J39" i="1"/>
</calcChain>
</file>

<file path=xl/sharedStrings.xml><?xml version="1.0" encoding="utf-8"?>
<sst xmlns="http://schemas.openxmlformats.org/spreadsheetml/2006/main" count="65" uniqueCount="52">
  <si>
    <t>Item Ref:</t>
  </si>
  <si>
    <t>Naam</t>
  </si>
  <si>
    <t>Prijs</t>
  </si>
  <si>
    <t>Hvh</t>
  </si>
  <si>
    <t>Som</t>
  </si>
  <si>
    <t>Verzending</t>
  </si>
  <si>
    <t>Aantaal mensen</t>
  </si>
  <si>
    <t>Som / Mens</t>
  </si>
  <si>
    <t>VAT %</t>
  </si>
  <si>
    <t>Dojo</t>
  </si>
  <si>
    <t xml:space="preserve"> + VAT   </t>
  </si>
  <si>
    <t>Beschrijving</t>
  </si>
  <si>
    <t>Shinbukan</t>
  </si>
  <si>
    <t>m. VAT</t>
  </si>
  <si>
    <t>zonder alles</t>
  </si>
  <si>
    <t>(Total)</t>
  </si>
  <si>
    <t>zonder verzendkosten</t>
  </si>
  <si>
    <t>VAT (21%)</t>
  </si>
  <si>
    <t>Total</t>
  </si>
  <si>
    <t>(Items)</t>
  </si>
  <si>
    <t>Allebei</t>
  </si>
  <si>
    <t>Andre</t>
  </si>
  <si>
    <t>Shinbukan / Kitanamikai Bestellingen - Spreadsheet 1 / 2026 - Ninecircles.EU</t>
  </si>
  <si>
    <t>Álvaro Martínez Escriña</t>
  </si>
  <si>
    <t>p.p. (special offer - free shipping for orders &gt;€140)</t>
  </si>
  <si>
    <t>Farley</t>
  </si>
  <si>
    <t>John Potts</t>
  </si>
  <si>
    <t>John</t>
  </si>
  <si>
    <t>Elmar</t>
  </si>
  <si>
    <t>Denis</t>
  </si>
  <si>
    <t>KG-1-N</t>
  </si>
  <si>
    <t>Kendogi - Single Layer Size 165cm / 2L</t>
  </si>
  <si>
    <t>H-8</t>
  </si>
  <si>
    <t>Hakama - Indigo dyed Tokujo Jirushi #8,800 Cotton Size 98 cm / 26</t>
  </si>
  <si>
    <t>BNK-D</t>
  </si>
  <si>
    <t>BC-1</t>
  </si>
  <si>
    <t>Natural Red Oak Kanasuji - Daito</t>
  </si>
  <si>
    <t>Wooden Weapon Care Set</t>
  </si>
  <si>
    <t>AS-7</t>
  </si>
  <si>
    <t xml:space="preserve"> Do Himo - Deluxe Extra Strong</t>
  </si>
  <si>
    <t xml:space="preserve"> Enshin Koban Gata (Oval Grip)</t>
  </si>
  <si>
    <t>BS-4K</t>
  </si>
  <si>
    <t xml:space="preserve"> White Oak Daito - 102cm</t>
  </si>
  <si>
    <t>A-D</t>
  </si>
  <si>
    <t>B-D</t>
  </si>
  <si>
    <t>White Oak Daito - 102cm</t>
  </si>
  <si>
    <t>Red Oak Daito - 102cm</t>
  </si>
  <si>
    <t>Tenugui - Hyakusen Renma Colour Burgundy</t>
  </si>
  <si>
    <t>PS-1</t>
  </si>
  <si>
    <t>Plastic Saya</t>
  </si>
  <si>
    <t>SC-1</t>
  </si>
  <si>
    <t>Sword Care Set - Cardboard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</si>
</sst>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&quot;€&quot;\ #,##0.0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2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 tint="-0.24994659260841701"/>
      </patternFill>
    </fill>
    <fill>
      <patternFill patternType="gray0625">
        <fgColor theme="0" tint="-0.14996795556505021"/>
        <bgColor theme="0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</fills>
  <borders count="6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right"/>
    </xf>
    <xf numFmtId="0" fontId="0" fillId="2" borderId="0" xfId="0" applyFill="1" applyAlignment="1">
      <alignment horizontal="left"/>
    </xf>
    <xf numFmtId="2" fontId="0" fillId="2" borderId="0" xfId="0" applyNumberFormat="1" applyFill="1" applyAlignment="1">
      <alignment horizontal="right"/>
    </xf>
    <xf numFmtId="164" fontId="0" fillId="0" borderId="0" xfId="0" applyNumberFormat="1" applyAlignment="1">
      <alignment horizontal="right"/>
    </xf>
    <xf numFmtId="0" fontId="0" fillId="3" borderId="0" xfId="0" applyFill="1"/>
    <xf numFmtId="0" fontId="3" fillId="3" borderId="0" xfId="0" applyFont="1" applyFill="1"/>
    <xf numFmtId="0" fontId="0" fillId="3" borderId="0" xfId="0" applyFill="1" applyAlignment="1">
      <alignment horizontal="left"/>
    </xf>
    <xf numFmtId="1" fontId="0" fillId="3" borderId="0" xfId="0" applyNumberFormat="1" applyFill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left"/>
    </xf>
    <xf numFmtId="1" fontId="3" fillId="3" borderId="2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left"/>
    </xf>
    <xf numFmtId="164" fontId="3" fillId="0" borderId="0" xfId="0" applyNumberFormat="1" applyFont="1" applyAlignment="1">
      <alignment horizontal="left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0" fontId="1" fillId="2" borderId="0" xfId="0" applyFont="1" applyFill="1" applyAlignment="1">
      <alignment horizontal="left"/>
    </xf>
    <xf numFmtId="0" fontId="7" fillId="4" borderId="0" xfId="0" applyFont="1" applyFill="1"/>
    <xf numFmtId="0" fontId="9" fillId="4" borderId="0" xfId="0" applyFont="1" applyFill="1" applyAlignment="1">
      <alignment horizontal="left"/>
    </xf>
    <xf numFmtId="0" fontId="6" fillId="5" borderId="0" xfId="0" applyFont="1" applyFill="1" applyAlignment="1">
      <alignment vertical="center"/>
    </xf>
    <xf numFmtId="0" fontId="9" fillId="5" borderId="0" xfId="0" applyFont="1" applyFill="1" applyAlignment="1">
      <alignment horizontal="left"/>
    </xf>
    <xf numFmtId="0" fontId="6" fillId="4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left"/>
    </xf>
    <xf numFmtId="0" fontId="7" fillId="5" borderId="0" xfId="0" applyFont="1" applyFill="1"/>
    <xf numFmtId="2" fontId="1" fillId="2" borderId="0" xfId="0" applyNumberFormat="1" applyFont="1" applyFill="1" applyAlignment="1">
      <alignment horizontal="right"/>
    </xf>
    <xf numFmtId="0" fontId="0" fillId="5" borderId="0" xfId="0" applyFill="1"/>
    <xf numFmtId="165" fontId="0" fillId="3" borderId="0" xfId="0" applyNumberFormat="1" applyFill="1" applyAlignment="1">
      <alignment horizontal="right"/>
    </xf>
    <xf numFmtId="165" fontId="0" fillId="3" borderId="0" xfId="0" applyNumberFormat="1" applyFill="1"/>
    <xf numFmtId="165" fontId="3" fillId="3" borderId="2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right"/>
    </xf>
    <xf numFmtId="165" fontId="3" fillId="0" borderId="0" xfId="0" applyNumberFormat="1" applyFont="1"/>
    <xf numFmtId="165" fontId="3" fillId="3" borderId="0" xfId="0" applyNumberFormat="1" applyFont="1" applyFill="1"/>
    <xf numFmtId="165" fontId="3" fillId="3" borderId="2" xfId="0" applyNumberFormat="1" applyFont="1" applyFill="1" applyBorder="1" applyAlignment="1">
      <alignment horizontal="left"/>
    </xf>
    <xf numFmtId="165" fontId="3" fillId="2" borderId="0" xfId="0" applyNumberFormat="1" applyFont="1" applyFill="1" applyAlignment="1">
      <alignment horizontal="right"/>
    </xf>
    <xf numFmtId="0" fontId="5" fillId="5" borderId="0" xfId="0" applyFont="1" applyFill="1"/>
    <xf numFmtId="165" fontId="0" fillId="5" borderId="0" xfId="0" applyNumberFormat="1" applyFill="1"/>
    <xf numFmtId="165" fontId="3" fillId="5" borderId="0" xfId="0" applyNumberFormat="1" applyFont="1" applyFill="1"/>
    <xf numFmtId="0" fontId="5" fillId="4" borderId="0" xfId="0" applyFont="1" applyFill="1"/>
    <xf numFmtId="165" fontId="0" fillId="4" borderId="0" xfId="0" applyNumberFormat="1" applyFill="1" applyAlignment="1">
      <alignment vertical="center"/>
    </xf>
    <xf numFmtId="165" fontId="3" fillId="4" borderId="0" xfId="0" applyNumberFormat="1" applyFont="1" applyFill="1" applyAlignment="1">
      <alignment vertical="center"/>
    </xf>
    <xf numFmtId="0" fontId="0" fillId="6" borderId="0" xfId="0" applyFill="1"/>
    <xf numFmtId="0" fontId="6" fillId="4" borderId="0" xfId="0" applyFont="1" applyFill="1"/>
    <xf numFmtId="165" fontId="1" fillId="5" borderId="0" xfId="0" applyNumberFormat="1" applyFont="1" applyFill="1" applyAlignment="1">
      <alignment vertical="center"/>
    </xf>
    <xf numFmtId="165" fontId="0" fillId="4" borderId="0" xfId="0" applyNumberFormat="1" applyFill="1"/>
    <xf numFmtId="0" fontId="0" fillId="4" borderId="0" xfId="0" applyFill="1" applyAlignment="1">
      <alignment horizontal="center"/>
    </xf>
    <xf numFmtId="1" fontId="7" fillId="5" borderId="0" xfId="0" applyNumberFormat="1" applyFont="1" applyFill="1" applyAlignment="1">
      <alignment horizontal="center"/>
    </xf>
    <xf numFmtId="165" fontId="7" fillId="5" borderId="0" xfId="0" applyNumberFormat="1" applyFont="1" applyFill="1" applyAlignment="1">
      <alignment horizontal="right"/>
    </xf>
    <xf numFmtId="0" fontId="8" fillId="4" borderId="0" xfId="0" applyFont="1" applyFill="1"/>
    <xf numFmtId="165" fontId="7" fillId="4" borderId="0" xfId="0" applyNumberFormat="1" applyFont="1" applyFill="1" applyAlignment="1">
      <alignment horizontal="right"/>
    </xf>
    <xf numFmtId="1" fontId="7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165" fontId="9" fillId="4" borderId="0" xfId="0" applyNumberFormat="1" applyFont="1" applyFill="1"/>
    <xf numFmtId="0" fontId="0" fillId="4" borderId="0" xfId="0" applyFill="1"/>
    <xf numFmtId="165" fontId="1" fillId="0" borderId="0" xfId="0" applyNumberFormat="1" applyFont="1"/>
    <xf numFmtId="165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65" fontId="1" fillId="0" borderId="3" xfId="0" applyNumberFormat="1" applyFont="1" applyBorder="1"/>
    <xf numFmtId="0" fontId="1" fillId="6" borderId="0" xfId="0" applyFont="1" applyFill="1"/>
    <xf numFmtId="0" fontId="6" fillId="6" borderId="4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5" fillId="6" borderId="4" xfId="0" applyFont="1" applyFill="1" applyBorder="1" applyAlignment="1">
      <alignment vertical="center"/>
    </xf>
    <xf numFmtId="0" fontId="3" fillId="7" borderId="4" xfId="0" applyFont="1" applyFill="1" applyBorder="1"/>
    <xf numFmtId="0" fontId="6" fillId="6" borderId="4" xfId="0" applyFont="1" applyFill="1" applyBorder="1" applyAlignment="1">
      <alignment horizontal="center" vertical="center"/>
    </xf>
    <xf numFmtId="165" fontId="0" fillId="6" borderId="4" xfId="0" applyNumberFormat="1" applyFill="1" applyBorder="1" applyAlignment="1">
      <alignment vertical="center"/>
    </xf>
    <xf numFmtId="165" fontId="3" fillId="6" borderId="4" xfId="0" applyNumberFormat="1" applyFont="1" applyFill="1" applyBorder="1" applyAlignment="1">
      <alignment vertical="center"/>
    </xf>
    <xf numFmtId="0" fontId="0" fillId="8" borderId="4" xfId="0" applyFill="1" applyBorder="1"/>
    <xf numFmtId="0" fontId="6" fillId="5" borderId="4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0" fontId="3" fillId="5" borderId="4" xfId="0" applyFont="1" applyFill="1" applyBorder="1"/>
    <xf numFmtId="0" fontId="1" fillId="5" borderId="4" xfId="0" applyFont="1" applyFill="1" applyBorder="1"/>
    <xf numFmtId="165" fontId="1" fillId="5" borderId="4" xfId="0" applyNumberFormat="1" applyFont="1" applyFill="1" applyBorder="1" applyAlignment="1">
      <alignment vertical="center"/>
    </xf>
    <xf numFmtId="0" fontId="6" fillId="5" borderId="4" xfId="0" applyFont="1" applyFill="1" applyBorder="1" applyAlignment="1">
      <alignment horizontal="center" vertical="center"/>
    </xf>
    <xf numFmtId="165" fontId="0" fillId="5" borderId="4" xfId="0" applyNumberFormat="1" applyFill="1" applyBorder="1" applyAlignment="1">
      <alignment horizontal="right" vertical="center"/>
    </xf>
    <xf numFmtId="165" fontId="0" fillId="5" borderId="4" xfId="0" applyNumberFormat="1" applyFill="1" applyBorder="1" applyAlignment="1">
      <alignment vertical="center"/>
    </xf>
    <xf numFmtId="165" fontId="3" fillId="5" borderId="4" xfId="0" applyNumberFormat="1" applyFont="1" applyFill="1" applyBorder="1" applyAlignment="1">
      <alignment vertical="center"/>
    </xf>
    <xf numFmtId="0" fontId="0" fillId="5" borderId="4" xfId="0" applyFill="1" applyBorder="1"/>
    <xf numFmtId="0" fontId="6" fillId="4" borderId="4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/>
    </xf>
    <xf numFmtId="0" fontId="5" fillId="4" borderId="4" xfId="0" applyFont="1" applyFill="1" applyBorder="1"/>
    <xf numFmtId="165" fontId="0" fillId="4" borderId="4" xfId="0" applyNumberFormat="1" applyFill="1" applyBorder="1" applyAlignment="1">
      <alignment vertical="center"/>
    </xf>
    <xf numFmtId="165" fontId="3" fillId="4" borderId="4" xfId="0" applyNumberFormat="1" applyFont="1" applyFill="1" applyBorder="1" applyAlignment="1">
      <alignment vertical="center"/>
    </xf>
    <xf numFmtId="0" fontId="0" fillId="6" borderId="4" xfId="0" applyFill="1" applyBorder="1"/>
    <xf numFmtId="0" fontId="0" fillId="0" borderId="5" xfId="0" applyBorder="1"/>
    <xf numFmtId="0" fontId="0" fillId="0" borderId="5" xfId="0" applyBorder="1" applyAlignment="1">
      <alignment horizontal="left"/>
    </xf>
    <xf numFmtId="165" fontId="0" fillId="0" borderId="5" xfId="0" applyNumberFormat="1" applyBorder="1" applyAlignment="1">
      <alignment horizontal="right"/>
    </xf>
    <xf numFmtId="1" fontId="0" fillId="0" borderId="5" xfId="0" applyNumberFormat="1" applyBorder="1" applyAlignment="1">
      <alignment horizontal="center"/>
    </xf>
    <xf numFmtId="165" fontId="3" fillId="0" borderId="5" xfId="0" applyNumberFormat="1" applyFont="1" applyBorder="1" applyAlignment="1">
      <alignment horizontal="right"/>
    </xf>
    <xf numFmtId="165" fontId="3" fillId="5" borderId="0" xfId="0" applyNumberFormat="1" applyFont="1" applyFill="1" applyAlignment="1">
      <alignment vertical="center"/>
    </xf>
    <xf numFmtId="0" fontId="3" fillId="7" borderId="0" xfId="0" applyFont="1" applyFill="1"/>
    <xf numFmtId="0" fontId="6" fillId="6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165" fontId="0" fillId="6" borderId="0" xfId="0" applyNumberFormat="1" applyFill="1" applyAlignment="1">
      <alignment vertical="center"/>
    </xf>
    <xf numFmtId="165" fontId="3" fillId="6" borderId="0" xfId="0" applyNumberFormat="1" applyFont="1" applyFill="1" applyAlignment="1">
      <alignment vertical="center"/>
    </xf>
    <xf numFmtId="0" fontId="0" fillId="8" borderId="0" xfId="0" applyFill="1"/>
    <xf numFmtId="0" fontId="3" fillId="0" borderId="0" xfId="0" applyFont="1"/>
    <xf numFmtId="0" fontId="0" fillId="5" borderId="3" xfId="0" applyFill="1" applyBorder="1"/>
    <xf numFmtId="165" fontId="7" fillId="5" borderId="3" xfId="0" applyNumberFormat="1" applyFont="1" applyFill="1" applyBorder="1" applyAlignment="1">
      <alignment horizontal="right"/>
    </xf>
    <xf numFmtId="1" fontId="7" fillId="5" borderId="3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wrapText="1"/>
    </xf>
    <xf numFmtId="165" fontId="0" fillId="6" borderId="4" xfId="0" applyNumberFormat="1" applyFill="1" applyBorder="1" applyAlignment="1">
      <alignment horizontal="right" vertical="center"/>
    </xf>
    <xf numFmtId="165" fontId="0" fillId="6" borderId="0" xfId="0" applyNumberFormat="1" applyFill="1" applyAlignment="1">
      <alignment horizontal="right" vertical="center"/>
    </xf>
    <xf numFmtId="165" fontId="6" fillId="4" borderId="0" xfId="0" applyNumberFormat="1" applyFont="1" applyFill="1" applyAlignment="1">
      <alignment horizontal="right"/>
    </xf>
    <xf numFmtId="165" fontId="1" fillId="4" borderId="0" xfId="0" applyNumberFormat="1" applyFont="1" applyFill="1" applyAlignment="1">
      <alignment horizontal="right"/>
    </xf>
    <xf numFmtId="0" fontId="10" fillId="6" borderId="0" xfId="0" applyFont="1" applyFill="1"/>
    <xf numFmtId="165" fontId="3" fillId="0" borderId="0" xfId="0" applyNumberFormat="1" applyFont="1" applyAlignment="1">
      <alignment vertical="center"/>
    </xf>
    <xf numFmtId="165" fontId="3" fillId="4" borderId="0" xfId="0" applyNumberFormat="1" applyFont="1" applyFill="1"/>
    <xf numFmtId="165" fontId="1" fillId="5" borderId="4" xfId="0" applyNumberFormat="1" applyFont="1" applyFill="1" applyBorder="1"/>
    <xf numFmtId="0" fontId="1" fillId="7" borderId="0" xfId="0" applyFont="1" applyFill="1" applyAlignment="1">
      <alignment vertical="center" wrapText="1"/>
    </xf>
    <xf numFmtId="0" fontId="1" fillId="5" borderId="4" xfId="0" applyFont="1" applyFill="1" applyBorder="1" applyAlignment="1">
      <alignment wrapText="1"/>
    </xf>
    <xf numFmtId="165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A106-910F-4F7B-ACFB-174FF0173691}">
  <sheetPr codeName="Sheet1">
    <pageSetUpPr fitToPage="1"/>
  </sheetPr>
  <dimension ref="A1:AD56"/>
  <sheetViews>
    <sheetView tabSelected="1" workbookViewId="0">
      <pane xSplit="2" topLeftCell="C1" activePane="topRight" state="frozen"/>
      <selection pane="topRight" activeCell="M11" sqref="M11"/>
    </sheetView>
  </sheetViews>
  <sheetFormatPr defaultColWidth="11.42578125" defaultRowHeight="12.75" x14ac:dyDescent="0.2"/>
  <cols>
    <col min="1" max="1" width="3.28515625" customWidth="1"/>
    <col min="2" max="2" width="15.42578125" customWidth="1"/>
    <col min="3" max="3" width="10.5703125" customWidth="1"/>
    <col min="4" max="4" width="12.7109375" style="1" customWidth="1"/>
    <col min="5" max="5" width="60.140625" style="1" customWidth="1"/>
    <col min="6" max="6" width="8.28515625" style="33" customWidth="1"/>
    <col min="7" max="7" width="5.42578125" style="2" customWidth="1"/>
    <col min="8" max="8" width="9.7109375" style="33" customWidth="1"/>
    <col min="9" max="9" width="11.140625" style="19" customWidth="1"/>
    <col min="10" max="10" width="9.85546875" style="19" customWidth="1"/>
    <col min="11" max="11" width="10.7109375" style="34" customWidth="1"/>
    <col min="12" max="30" width="9.85546875" style="19" customWidth="1"/>
  </cols>
  <sheetData>
    <row r="1" spans="1:30" x14ac:dyDescent="0.2">
      <c r="A1" s="8"/>
      <c r="B1" s="8"/>
      <c r="C1" s="8"/>
      <c r="D1" s="10"/>
      <c r="E1" s="10"/>
      <c r="F1" s="30"/>
      <c r="G1" s="11"/>
      <c r="H1" s="30"/>
      <c r="I1" s="31"/>
      <c r="J1" s="31"/>
      <c r="K1" s="35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0" ht="27" x14ac:dyDescent="0.35">
      <c r="A2" s="8"/>
      <c r="B2" s="15" t="s">
        <v>22</v>
      </c>
      <c r="C2" s="8"/>
      <c r="D2" s="10"/>
      <c r="E2" s="10"/>
      <c r="F2" s="30"/>
      <c r="G2" s="11"/>
      <c r="H2" s="30"/>
      <c r="I2" s="31"/>
      <c r="J2" s="31"/>
      <c r="K2" s="35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</row>
    <row r="3" spans="1:30" x14ac:dyDescent="0.2">
      <c r="A3" s="8"/>
      <c r="B3" s="8"/>
      <c r="C3" s="8"/>
      <c r="D3" s="10"/>
      <c r="E3" s="10"/>
      <c r="F3" s="30"/>
      <c r="G3" s="11"/>
      <c r="H3" s="30"/>
      <c r="I3" s="31"/>
      <c r="J3" s="31"/>
      <c r="K3" s="35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0" x14ac:dyDescent="0.2">
      <c r="A4" s="8"/>
      <c r="B4" s="3" t="s">
        <v>6</v>
      </c>
      <c r="C4" s="4">
        <v>7</v>
      </c>
      <c r="D4" s="5"/>
      <c r="E4" s="5"/>
      <c r="F4" s="31"/>
      <c r="G4" s="17"/>
      <c r="H4" s="31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</row>
    <row r="5" spans="1:30" x14ac:dyDescent="0.2">
      <c r="A5" s="8"/>
      <c r="B5" s="3" t="s">
        <v>5</v>
      </c>
      <c r="C5" s="37">
        <v>0</v>
      </c>
      <c r="D5" s="37">
        <f>C5/C4</f>
        <v>0</v>
      </c>
      <c r="E5" s="20" t="s">
        <v>24</v>
      </c>
      <c r="F5" s="31"/>
      <c r="G5" s="11"/>
      <c r="H5" s="35"/>
      <c r="I5" s="31"/>
      <c r="J5" s="31"/>
      <c r="K5" s="35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</row>
    <row r="6" spans="1:30" x14ac:dyDescent="0.2">
      <c r="A6" s="8"/>
      <c r="B6" s="3"/>
      <c r="C6" s="37"/>
      <c r="D6" s="37"/>
      <c r="E6" s="5"/>
      <c r="F6" s="31"/>
      <c r="G6" s="11"/>
      <c r="H6" s="35"/>
      <c r="I6" s="31"/>
      <c r="J6" s="31"/>
      <c r="K6" s="35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</row>
    <row r="7" spans="1:30" x14ac:dyDescent="0.2">
      <c r="A7" s="8"/>
      <c r="B7" s="3" t="s">
        <v>8</v>
      </c>
      <c r="C7" s="6">
        <v>21</v>
      </c>
      <c r="D7" s="5"/>
      <c r="E7" s="5"/>
      <c r="F7" s="31"/>
      <c r="G7" s="11"/>
      <c r="H7" s="31"/>
      <c r="I7" s="31"/>
      <c r="J7" s="31"/>
      <c r="K7" s="35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</row>
    <row r="8" spans="1:30" x14ac:dyDescent="0.2">
      <c r="A8" s="8"/>
      <c r="B8" s="3"/>
      <c r="C8" s="28"/>
      <c r="D8" s="20"/>
      <c r="E8" s="5"/>
      <c r="F8" s="31"/>
      <c r="G8" s="17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</row>
    <row r="9" spans="1:30" x14ac:dyDescent="0.2">
      <c r="A9" s="8"/>
      <c r="B9" s="8"/>
      <c r="C9" s="8"/>
      <c r="D9" s="10"/>
      <c r="E9" s="10"/>
      <c r="F9" s="30"/>
      <c r="G9" s="11"/>
      <c r="H9" s="30"/>
      <c r="I9" s="31"/>
      <c r="J9" s="31"/>
      <c r="K9" s="35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</row>
    <row r="10" spans="1:30" s="9" customFormat="1" x14ac:dyDescent="0.2">
      <c r="B10" s="9" t="s">
        <v>1</v>
      </c>
      <c r="C10" s="12" t="s">
        <v>9</v>
      </c>
      <c r="D10" s="13" t="s">
        <v>0</v>
      </c>
      <c r="E10" s="13" t="s">
        <v>11</v>
      </c>
      <c r="F10" s="32" t="s">
        <v>2</v>
      </c>
      <c r="G10" s="14" t="s">
        <v>3</v>
      </c>
      <c r="H10" s="32" t="s">
        <v>4</v>
      </c>
      <c r="I10" s="32" t="s">
        <v>7</v>
      </c>
      <c r="J10" s="32" t="s">
        <v>10</v>
      </c>
      <c r="K10" s="36" t="s">
        <v>18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spans="1:30" s="69" customFormat="1" x14ac:dyDescent="0.2">
      <c r="A11" s="62">
        <v>1</v>
      </c>
      <c r="B11" s="63" t="s">
        <v>23</v>
      </c>
      <c r="C11" s="64" t="s">
        <v>12</v>
      </c>
      <c r="D11" s="65" t="s">
        <v>30</v>
      </c>
      <c r="E11" s="105" t="s">
        <v>31</v>
      </c>
      <c r="F11" s="109">
        <v>45.38</v>
      </c>
      <c r="G11" s="66">
        <v>1</v>
      </c>
      <c r="H11" s="106">
        <f>F11*G11</f>
        <v>45.38</v>
      </c>
      <c r="I11" s="67"/>
      <c r="J11" s="67"/>
      <c r="K11" s="68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</row>
    <row r="12" spans="1:30" s="100" customFormat="1" x14ac:dyDescent="0.2">
      <c r="A12" s="94"/>
      <c r="B12" s="95"/>
      <c r="C12" s="96"/>
      <c r="D12" s="93" t="s">
        <v>32</v>
      </c>
      <c r="E12" s="114" t="s">
        <v>33</v>
      </c>
      <c r="F12" s="109">
        <v>94.2</v>
      </c>
      <c r="G12" s="97">
        <v>1</v>
      </c>
      <c r="H12" s="107">
        <f>F12*G12</f>
        <v>94.2</v>
      </c>
      <c r="I12" s="98"/>
      <c r="J12" s="98"/>
      <c r="K12" s="99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</row>
    <row r="13" spans="1:30" s="100" customFormat="1" x14ac:dyDescent="0.2">
      <c r="A13" s="94"/>
      <c r="B13" s="95"/>
      <c r="C13" s="96"/>
      <c r="D13" s="93" t="s">
        <v>34</v>
      </c>
      <c r="E13" s="114" t="s">
        <v>36</v>
      </c>
      <c r="F13" s="109">
        <v>38.24</v>
      </c>
      <c r="G13" s="97">
        <v>1</v>
      </c>
      <c r="H13" s="107">
        <f>F13*G13</f>
        <v>38.24</v>
      </c>
      <c r="I13" s="98"/>
      <c r="J13" s="98"/>
      <c r="K13" s="99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</row>
    <row r="14" spans="1:30" s="100" customFormat="1" x14ac:dyDescent="0.2">
      <c r="A14" s="94"/>
      <c r="B14" s="95"/>
      <c r="C14" s="96"/>
      <c r="D14" s="93" t="s">
        <v>35</v>
      </c>
      <c r="E14" s="114" t="s">
        <v>37</v>
      </c>
      <c r="F14" s="109">
        <v>17.649999999999999</v>
      </c>
      <c r="G14" s="97">
        <v>1</v>
      </c>
      <c r="H14" s="107">
        <f>F14*G14</f>
        <v>17.649999999999999</v>
      </c>
      <c r="I14" s="98"/>
      <c r="J14" s="98"/>
      <c r="K14" s="99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</row>
    <row r="15" spans="1:30" s="21" customFormat="1" x14ac:dyDescent="0.2">
      <c r="C15" s="51"/>
      <c r="D15" s="22" t="s">
        <v>5</v>
      </c>
      <c r="E15" s="45"/>
      <c r="F15" s="52"/>
      <c r="G15" s="53"/>
      <c r="H15" s="52">
        <f>$C$5/$C$4</f>
        <v>0</v>
      </c>
      <c r="I15" s="54"/>
      <c r="J15" s="54"/>
      <c r="K15" s="55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</row>
    <row r="16" spans="1:30" s="56" customFormat="1" x14ac:dyDescent="0.2">
      <c r="C16" s="41"/>
      <c r="F16" s="47"/>
      <c r="G16" s="48"/>
      <c r="H16" s="47"/>
      <c r="I16" s="47">
        <f>SUM(H11:H15)</f>
        <v>195.47000000000003</v>
      </c>
      <c r="J16" s="47">
        <f>I16*(1+($C$7/100))</f>
        <v>236.51870000000002</v>
      </c>
      <c r="K16" s="112">
        <f>J16+($C$6/$C$4)</f>
        <v>236.51870000000002</v>
      </c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</row>
    <row r="17" spans="1:30" s="80" customFormat="1" x14ac:dyDescent="0.2">
      <c r="A17" s="70">
        <v>2</v>
      </c>
      <c r="B17" s="71" t="s">
        <v>25</v>
      </c>
      <c r="C17" s="72" t="s">
        <v>20</v>
      </c>
      <c r="D17" s="73" t="s">
        <v>38</v>
      </c>
      <c r="E17" s="115" t="s">
        <v>39</v>
      </c>
      <c r="F17" s="75">
        <v>19.670000000000002</v>
      </c>
      <c r="G17" s="76">
        <v>1</v>
      </c>
      <c r="H17" s="75">
        <f>F17*G17</f>
        <v>19.670000000000002</v>
      </c>
      <c r="I17" s="78"/>
      <c r="J17" s="78"/>
      <c r="K17" s="79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</row>
    <row r="18" spans="1:30" s="29" customFormat="1" x14ac:dyDescent="0.2">
      <c r="B18" s="23"/>
      <c r="C18" s="23"/>
      <c r="D18" s="24" t="s">
        <v>5</v>
      </c>
      <c r="E18" s="27"/>
      <c r="F18" s="46"/>
      <c r="G18" s="49"/>
      <c r="H18" s="50">
        <f>$C$5/$C$4</f>
        <v>0</v>
      </c>
      <c r="I18" s="39"/>
      <c r="J18" s="39"/>
      <c r="K18" s="40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</row>
    <row r="19" spans="1:30" s="29" customFormat="1" x14ac:dyDescent="0.2">
      <c r="C19" s="38"/>
      <c r="D19" s="102"/>
      <c r="E19" s="102"/>
      <c r="F19" s="103"/>
      <c r="G19" s="104"/>
      <c r="H19" s="103"/>
      <c r="I19" s="39">
        <f>SUM(H17:H18)</f>
        <v>19.670000000000002</v>
      </c>
      <c r="J19" s="39">
        <f>I19*(1+($C$7/100))</f>
        <v>23.800700000000003</v>
      </c>
      <c r="K19" s="92">
        <f>J19+($C$6/$C$4)</f>
        <v>23.800700000000003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</row>
    <row r="20" spans="1:30" s="86" customFormat="1" x14ac:dyDescent="0.2">
      <c r="A20" s="81">
        <v>3</v>
      </c>
      <c r="B20" s="82" t="s">
        <v>26</v>
      </c>
      <c r="C20" s="83" t="s">
        <v>12</v>
      </c>
      <c r="D20" s="101" t="s">
        <v>41</v>
      </c>
      <c r="E20" s="61" t="s">
        <v>40</v>
      </c>
      <c r="F20" s="109">
        <f>160.74/3</f>
        <v>53.580000000000005</v>
      </c>
      <c r="G20" s="97">
        <v>3</v>
      </c>
      <c r="H20" s="108">
        <f>G20*F20</f>
        <v>160.74</v>
      </c>
      <c r="I20" s="84"/>
      <c r="J20" s="84"/>
      <c r="K20" s="85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</row>
    <row r="21" spans="1:30" s="44" customFormat="1" x14ac:dyDescent="0.2">
      <c r="A21" s="25"/>
      <c r="B21" s="26"/>
      <c r="C21" s="41"/>
      <c r="D21" s="22" t="s">
        <v>5</v>
      </c>
      <c r="E21" s="45"/>
      <c r="F21" s="52"/>
      <c r="G21" s="53"/>
      <c r="H21" s="52">
        <f>$C$5/$C$4</f>
        <v>0</v>
      </c>
      <c r="I21" s="42"/>
      <c r="J21" s="42"/>
      <c r="K21" s="43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</row>
    <row r="22" spans="1:30" s="44" customFormat="1" x14ac:dyDescent="0.2">
      <c r="A22" s="45"/>
      <c r="B22" s="45"/>
      <c r="C22" s="45"/>
      <c r="D22" s="22"/>
      <c r="E22" s="45"/>
      <c r="F22" s="47"/>
      <c r="G22" s="48"/>
      <c r="H22" s="47"/>
      <c r="I22" s="47">
        <f>SUM(H20:H22)</f>
        <v>160.74</v>
      </c>
      <c r="J22" s="47">
        <f>I22*(1+($C$7/100))</f>
        <v>194.49540000000002</v>
      </c>
      <c r="K22" s="43">
        <f>J22+($C$6/$C$4)</f>
        <v>194.49540000000002</v>
      </c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</row>
    <row r="23" spans="1:30" s="80" customFormat="1" x14ac:dyDescent="0.2">
      <c r="A23" s="70">
        <v>4</v>
      </c>
      <c r="B23" s="71" t="s">
        <v>27</v>
      </c>
      <c r="C23" s="72" t="s">
        <v>12</v>
      </c>
      <c r="D23" s="73" t="s">
        <v>43</v>
      </c>
      <c r="E23" s="115" t="s">
        <v>42</v>
      </c>
      <c r="F23" s="113">
        <f>109.24/2</f>
        <v>54.62</v>
      </c>
      <c r="G23" s="76">
        <v>1</v>
      </c>
      <c r="H23" s="113">
        <f>F23*G23</f>
        <v>54.62</v>
      </c>
      <c r="I23" s="78"/>
      <c r="J23" s="78"/>
      <c r="K23" s="79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</row>
    <row r="24" spans="1:30" s="29" customFormat="1" x14ac:dyDescent="0.2">
      <c r="B24" s="23"/>
      <c r="C24" s="23"/>
      <c r="D24" s="24" t="s">
        <v>5</v>
      </c>
      <c r="E24" s="27"/>
      <c r="F24" s="46"/>
      <c r="G24" s="49"/>
      <c r="H24" s="50">
        <f>$C$5/$C$4</f>
        <v>0</v>
      </c>
      <c r="I24" s="39"/>
      <c r="J24" s="39"/>
      <c r="K24" s="40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</row>
    <row r="25" spans="1:30" s="29" customFormat="1" x14ac:dyDescent="0.2">
      <c r="C25" s="38"/>
      <c r="D25" s="102"/>
      <c r="E25" s="102"/>
      <c r="F25" s="103"/>
      <c r="G25" s="104"/>
      <c r="H25" s="103"/>
      <c r="I25" s="39">
        <f>SUM(H23:H24)</f>
        <v>54.62</v>
      </c>
      <c r="J25" s="39">
        <f>I25*(1+($C$7/100))</f>
        <v>66.090199999999996</v>
      </c>
      <c r="K25" s="92">
        <f>J25+($C$6/$C$4)</f>
        <v>66.090199999999996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</row>
    <row r="26" spans="1:30" s="86" customFormat="1" x14ac:dyDescent="0.2">
      <c r="A26" s="81">
        <v>5</v>
      </c>
      <c r="B26" s="82" t="s">
        <v>21</v>
      </c>
      <c r="C26" s="83" t="s">
        <v>12</v>
      </c>
      <c r="D26" s="93" t="s">
        <v>43</v>
      </c>
      <c r="E26" s="61" t="s">
        <v>45</v>
      </c>
      <c r="F26" s="109">
        <v>54.62</v>
      </c>
      <c r="G26" s="97">
        <v>1</v>
      </c>
      <c r="H26" s="108">
        <f>G26*F26</f>
        <v>54.62</v>
      </c>
      <c r="I26" s="84"/>
      <c r="J26" s="84"/>
      <c r="K26" s="85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</row>
    <row r="27" spans="1:30" s="44" customFormat="1" x14ac:dyDescent="0.2">
      <c r="A27" s="25"/>
      <c r="B27" s="26"/>
      <c r="C27" s="41"/>
      <c r="D27" s="93" t="s">
        <v>44</v>
      </c>
      <c r="E27" s="61" t="s">
        <v>46</v>
      </c>
      <c r="F27" s="109">
        <v>54.62</v>
      </c>
      <c r="G27" s="97">
        <v>1</v>
      </c>
      <c r="H27" s="108">
        <f>F27*G27</f>
        <v>54.62</v>
      </c>
      <c r="I27" s="42"/>
      <c r="J27" s="42"/>
      <c r="K27" s="43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</row>
    <row r="28" spans="1:30" s="44" customFormat="1" x14ac:dyDescent="0.2">
      <c r="A28" s="25"/>
      <c r="B28" s="26"/>
      <c r="C28" s="41"/>
      <c r="D28" s="101"/>
      <c r="E28" s="110" t="s">
        <v>47</v>
      </c>
      <c r="F28" s="109">
        <v>12.18</v>
      </c>
      <c r="G28" s="97">
        <v>1</v>
      </c>
      <c r="H28" s="108">
        <f>F28*G28</f>
        <v>12.18</v>
      </c>
      <c r="I28" s="42"/>
      <c r="J28" s="42"/>
      <c r="K28" s="43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</row>
    <row r="29" spans="1:30" s="44" customFormat="1" x14ac:dyDescent="0.2">
      <c r="A29" s="25"/>
      <c r="B29" s="26"/>
      <c r="C29" s="41"/>
      <c r="D29" s="22" t="s">
        <v>5</v>
      </c>
      <c r="E29" s="45"/>
      <c r="F29" s="52"/>
      <c r="G29" s="53"/>
      <c r="H29" s="52">
        <f>$C$5/$C$4</f>
        <v>0</v>
      </c>
      <c r="I29" s="42"/>
      <c r="J29" s="42"/>
      <c r="K29" s="43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</row>
    <row r="30" spans="1:30" s="44" customFormat="1" x14ac:dyDescent="0.2">
      <c r="A30" s="45"/>
      <c r="B30" s="45"/>
      <c r="C30" s="45"/>
      <c r="D30" s="22"/>
      <c r="E30" s="45"/>
      <c r="F30" s="47"/>
      <c r="G30" s="48"/>
      <c r="H30" s="47"/>
      <c r="I30" s="47">
        <f>SUM(H26:H30)</f>
        <v>121.41999999999999</v>
      </c>
      <c r="J30" s="47">
        <f>I30*(1+($C$7/100))</f>
        <v>146.91819999999998</v>
      </c>
      <c r="K30" s="111">
        <f>J30+($C$6/$C$4)</f>
        <v>146.91819999999998</v>
      </c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</row>
    <row r="31" spans="1:30" s="80" customFormat="1" x14ac:dyDescent="0.2">
      <c r="A31" s="70">
        <v>6</v>
      </c>
      <c r="B31" s="71" t="s">
        <v>28</v>
      </c>
      <c r="C31" s="72" t="s">
        <v>20</v>
      </c>
      <c r="D31" s="73" t="s">
        <v>48</v>
      </c>
      <c r="E31" s="74" t="s">
        <v>49</v>
      </c>
      <c r="F31" s="75">
        <v>22.31</v>
      </c>
      <c r="G31" s="76">
        <v>3</v>
      </c>
      <c r="H31" s="77">
        <f>F31*G31</f>
        <v>66.929999999999993</v>
      </c>
      <c r="I31" s="78"/>
      <c r="J31" s="78"/>
      <c r="K31" s="79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</row>
    <row r="32" spans="1:30" s="29" customFormat="1" x14ac:dyDescent="0.2">
      <c r="B32" s="23"/>
      <c r="C32" s="23"/>
      <c r="D32" s="24" t="s">
        <v>5</v>
      </c>
      <c r="E32" s="27"/>
      <c r="F32" s="46"/>
      <c r="G32" s="49"/>
      <c r="H32" s="50">
        <f>$C$5/$C$4</f>
        <v>0</v>
      </c>
      <c r="I32" s="39"/>
      <c r="J32" s="39"/>
      <c r="K32" s="40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</row>
    <row r="33" spans="1:30" s="29" customFormat="1" x14ac:dyDescent="0.2">
      <c r="C33" s="38"/>
      <c r="D33" s="102"/>
      <c r="E33" s="102"/>
      <c r="F33" s="103"/>
      <c r="G33" s="104"/>
      <c r="H33" s="103"/>
      <c r="I33" s="39">
        <f>SUM(H31:H32)</f>
        <v>66.929999999999993</v>
      </c>
      <c r="J33" s="39">
        <f>I33*(1+($C$7/100))</f>
        <v>80.985299999999995</v>
      </c>
      <c r="K33" s="92">
        <f>J33+($C$6/$C$4)</f>
        <v>80.985299999999995</v>
      </c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</row>
    <row r="34" spans="1:30" s="86" customFormat="1" x14ac:dyDescent="0.2">
      <c r="A34" s="81">
        <v>7</v>
      </c>
      <c r="B34" s="82" t="s">
        <v>29</v>
      </c>
      <c r="C34" s="83" t="s">
        <v>20</v>
      </c>
      <c r="D34" s="93" t="s">
        <v>50</v>
      </c>
      <c r="E34" s="61" t="s">
        <v>51</v>
      </c>
      <c r="F34" s="109">
        <v>25.34</v>
      </c>
      <c r="G34" s="97">
        <v>1</v>
      </c>
      <c r="H34" s="108">
        <f>G34*F34</f>
        <v>25.34</v>
      </c>
      <c r="I34" s="84"/>
      <c r="J34" s="84"/>
      <c r="K34" s="85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</row>
    <row r="35" spans="1:30" s="44" customFormat="1" x14ac:dyDescent="0.2">
      <c r="A35" s="25"/>
      <c r="B35" s="26"/>
      <c r="C35" s="41"/>
      <c r="D35" s="22" t="s">
        <v>5</v>
      </c>
      <c r="E35" s="45"/>
      <c r="F35" s="52"/>
      <c r="G35" s="53"/>
      <c r="H35" s="52">
        <f>$C$5/$C$4</f>
        <v>0</v>
      </c>
      <c r="I35" s="42"/>
      <c r="J35" s="42"/>
      <c r="K35" s="43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</row>
    <row r="36" spans="1:30" s="44" customFormat="1" ht="13.5" thickBot="1" x14ac:dyDescent="0.25">
      <c r="A36" s="45"/>
      <c r="B36" s="45"/>
      <c r="C36" s="45"/>
      <c r="D36" s="22"/>
      <c r="E36" s="45"/>
      <c r="F36" s="47"/>
      <c r="G36" s="48"/>
      <c r="H36" s="47"/>
      <c r="I36" s="47">
        <f>SUM(H34:H36)</f>
        <v>25.34</v>
      </c>
      <c r="J36" s="47">
        <f>I36*(1+($C$7/100))</f>
        <v>30.6614</v>
      </c>
      <c r="K36" s="111">
        <f>J36+($C$6/$C$4)</f>
        <v>30.6614</v>
      </c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</row>
    <row r="37" spans="1:30" s="29" customFormat="1" ht="13.5" thickTop="1" x14ac:dyDescent="0.2">
      <c r="A37" s="87"/>
      <c r="B37" s="87"/>
      <c r="C37" s="87"/>
      <c r="D37" s="88"/>
      <c r="E37" s="88"/>
      <c r="F37" s="89"/>
      <c r="G37" s="90"/>
      <c r="H37" s="89">
        <f>SUM(H11:H36)</f>
        <v>644.18999999999994</v>
      </c>
      <c r="I37" s="89">
        <f>SUM(I11:I36)</f>
        <v>644.19000000000005</v>
      </c>
      <c r="J37" s="89">
        <f>SUM(J11:J36)</f>
        <v>779.46990000000005</v>
      </c>
      <c r="K37" s="91">
        <f>SUM(K11:K36)</f>
        <v>779.46990000000005</v>
      </c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</row>
    <row r="38" spans="1:30" s="27" customFormat="1" x14ac:dyDescent="0.2">
      <c r="A38"/>
      <c r="B38"/>
      <c r="C38"/>
      <c r="D38" s="1"/>
      <c r="E38" s="1"/>
      <c r="F38" s="58"/>
      <c r="G38" s="59" t="s">
        <v>17</v>
      </c>
      <c r="H38" s="60">
        <f>H37*($C$7/100)</f>
        <v>135.27989999999997</v>
      </c>
      <c r="I38" s="19"/>
      <c r="J38" s="19"/>
      <c r="K38" s="34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</row>
    <row r="39" spans="1:30" s="86" customFormat="1" x14ac:dyDescent="0.2">
      <c r="A39"/>
      <c r="B39"/>
      <c r="C39"/>
      <c r="D39" s="1"/>
      <c r="E39" s="1"/>
      <c r="F39" s="33"/>
      <c r="G39" s="18"/>
      <c r="H39" s="34">
        <f>H37+H38</f>
        <v>779.46989999999994</v>
      </c>
      <c r="I39" s="33" t="s">
        <v>13</v>
      </c>
      <c r="J39" s="34">
        <f>H37+H38</f>
        <v>779.46989999999994</v>
      </c>
      <c r="K39" s="34" t="s">
        <v>15</v>
      </c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</row>
    <row r="40" spans="1:30" s="44" customFormat="1" x14ac:dyDescent="0.2">
      <c r="A40"/>
      <c r="B40"/>
      <c r="C40"/>
      <c r="D40" s="1"/>
      <c r="E40" s="1"/>
      <c r="F40" s="33"/>
      <c r="G40" s="18"/>
      <c r="H40" s="19"/>
      <c r="I40" s="19"/>
      <c r="J40" s="19"/>
      <c r="K40" s="34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</row>
    <row r="41" spans="1:30" s="44" customFormat="1" x14ac:dyDescent="0.2">
      <c r="A41"/>
      <c r="B41"/>
      <c r="C41"/>
      <c r="D41" s="1"/>
      <c r="E41" s="16"/>
      <c r="F41" s="33"/>
      <c r="G41" s="18"/>
      <c r="H41" s="116" t="s">
        <v>16</v>
      </c>
      <c r="I41" s="116"/>
      <c r="J41" s="33">
        <f>H37-C5+H38</f>
        <v>779.46989999999994</v>
      </c>
      <c r="K41" s="34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</row>
    <row r="42" spans="1:30" s="44" customFormat="1" x14ac:dyDescent="0.2">
      <c r="A42"/>
      <c r="B42"/>
      <c r="C42"/>
      <c r="D42" s="1"/>
      <c r="E42" s="1"/>
      <c r="F42" s="33"/>
      <c r="G42" s="18"/>
      <c r="H42" s="19"/>
      <c r="I42" s="33" t="s">
        <v>14</v>
      </c>
      <c r="J42" s="57">
        <f>H37-C5</f>
        <v>644.18999999999994</v>
      </c>
      <c r="K42" s="57" t="s">
        <v>19</v>
      </c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</row>
    <row r="43" spans="1:30" s="44" customFormat="1" x14ac:dyDescent="0.2">
      <c r="A43"/>
      <c r="B43"/>
      <c r="C43"/>
      <c r="D43" s="1"/>
      <c r="E43" s="7"/>
      <c r="F43" s="33"/>
      <c r="G43" s="18"/>
      <c r="H43" s="19"/>
      <c r="I43" s="19"/>
      <c r="J43" s="19"/>
      <c r="K43" s="34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</row>
    <row r="44" spans="1:30" s="44" customFormat="1" x14ac:dyDescent="0.2">
      <c r="A44"/>
      <c r="B44"/>
      <c r="C44"/>
      <c r="D44" s="1"/>
      <c r="E44" s="7"/>
      <c r="F44" s="33"/>
      <c r="G44" s="18"/>
      <c r="H44" s="19"/>
      <c r="I44" s="19"/>
      <c r="J44" s="19"/>
      <c r="K44" s="34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</row>
    <row r="45" spans="1:30" s="80" customFormat="1" x14ac:dyDescent="0.2">
      <c r="A45"/>
      <c r="B45"/>
      <c r="C45"/>
      <c r="D45" s="1"/>
      <c r="E45" s="7"/>
      <c r="F45" s="33"/>
      <c r="G45" s="18"/>
      <c r="H45" s="19"/>
      <c r="I45" s="19"/>
      <c r="J45" s="19"/>
      <c r="K45" s="34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</row>
    <row r="46" spans="1:30" s="29" customFormat="1" x14ac:dyDescent="0.2">
      <c r="A46"/>
      <c r="B46"/>
      <c r="C46"/>
      <c r="D46" s="1"/>
      <c r="E46" s="7"/>
      <c r="F46" s="33"/>
      <c r="G46" s="18"/>
      <c r="H46" s="19"/>
      <c r="I46" s="19"/>
      <c r="J46" s="19"/>
      <c r="K46" s="34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</row>
    <row r="47" spans="1:30" s="27" customFormat="1" x14ac:dyDescent="0.2">
      <c r="A47"/>
      <c r="B47"/>
      <c r="C47"/>
      <c r="D47" s="1"/>
      <c r="E47" s="7"/>
      <c r="F47" s="33"/>
      <c r="G47" s="2"/>
      <c r="H47" s="33"/>
      <c r="I47" s="19"/>
      <c r="J47" s="19"/>
      <c r="K47" s="34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</row>
    <row r="48" spans="1:30" s="86" customFormat="1" x14ac:dyDescent="0.2">
      <c r="A48"/>
      <c r="B48"/>
      <c r="C48"/>
      <c r="D48" s="1"/>
      <c r="E48"/>
      <c r="F48" s="33"/>
      <c r="G48" s="2"/>
      <c r="H48" s="33"/>
      <c r="I48" s="19"/>
      <c r="J48" s="19"/>
      <c r="K48" s="34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</row>
    <row r="49" spans="1:30" s="44" customFormat="1" x14ac:dyDescent="0.2">
      <c r="A49"/>
      <c r="B49"/>
      <c r="C49"/>
      <c r="D49" s="1"/>
      <c r="E49" s="7"/>
      <c r="F49" s="33"/>
      <c r="G49" s="2"/>
      <c r="H49" s="33"/>
      <c r="I49" s="19"/>
      <c r="J49" s="19"/>
      <c r="K49" s="34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</row>
    <row r="50" spans="1:30" s="44" customFormat="1" x14ac:dyDescent="0.2">
      <c r="A50"/>
      <c r="B50"/>
      <c r="C50"/>
      <c r="D50" s="1"/>
      <c r="E50" s="7"/>
      <c r="F50" s="33"/>
      <c r="G50" s="2"/>
      <c r="H50" s="33"/>
      <c r="I50" s="19"/>
      <c r="J50" s="19"/>
      <c r="K50" s="34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</row>
    <row r="51" spans="1:30" s="80" customFormat="1" x14ac:dyDescent="0.2">
      <c r="A51"/>
      <c r="B51"/>
      <c r="C51"/>
      <c r="D51" s="1"/>
      <c r="E51" s="7"/>
      <c r="F51" s="33"/>
      <c r="G51" s="2"/>
      <c r="H51" s="33"/>
      <c r="I51" s="19"/>
      <c r="J51" s="19"/>
      <c r="K51" s="34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</row>
    <row r="52" spans="1:30" s="29" customFormat="1" x14ac:dyDescent="0.2">
      <c r="A52"/>
      <c r="B52"/>
      <c r="C52"/>
      <c r="D52" s="1"/>
      <c r="E52" s="1"/>
      <c r="F52" s="33"/>
      <c r="G52" s="2"/>
      <c r="H52" s="33"/>
      <c r="I52" s="19"/>
      <c r="J52" s="19"/>
      <c r="K52" s="34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</row>
    <row r="53" spans="1:30" s="29" customFormat="1" x14ac:dyDescent="0.2">
      <c r="A53"/>
      <c r="B53"/>
      <c r="C53"/>
      <c r="D53" s="1"/>
      <c r="E53" s="1"/>
      <c r="F53" s="33"/>
      <c r="G53" s="2"/>
      <c r="H53" s="33"/>
      <c r="I53" s="19"/>
      <c r="J53" s="19"/>
      <c r="K53" s="34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</row>
    <row r="54" spans="1:30" s="29" customFormat="1" x14ac:dyDescent="0.2">
      <c r="A54"/>
      <c r="B54"/>
      <c r="C54"/>
      <c r="D54" s="1"/>
      <c r="E54" s="1"/>
      <c r="F54" s="33"/>
      <c r="G54" s="2"/>
      <c r="H54" s="33"/>
      <c r="I54" s="19"/>
      <c r="J54" s="19"/>
      <c r="K54" s="34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</row>
    <row r="55" spans="1:30" s="29" customFormat="1" ht="13.5" thickBot="1" x14ac:dyDescent="0.25">
      <c r="A55"/>
      <c r="B55"/>
      <c r="C55"/>
      <c r="D55" s="1"/>
      <c r="E55" s="1"/>
      <c r="F55" s="33"/>
      <c r="G55" s="2"/>
      <c r="H55" s="33"/>
      <c r="I55" s="19"/>
      <c r="J55" s="19"/>
      <c r="K55" s="34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</row>
    <row r="56" spans="1:30" s="87" customFormat="1" ht="13.5" thickTop="1" x14ac:dyDescent="0.2">
      <c r="A56"/>
      <c r="B56"/>
      <c r="C56"/>
      <c r="D56" s="1"/>
      <c r="E56" s="1"/>
      <c r="F56" s="33"/>
      <c r="G56" s="2"/>
      <c r="H56" s="33"/>
      <c r="I56" s="19"/>
      <c r="J56" s="19"/>
      <c r="K56" s="34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</row>
  </sheetData>
  <mergeCells count="1">
    <mergeCell ref="H41:I41"/>
  </mergeCells>
  <phoneticPr fontId="2" type="noConversion"/>
  <pageMargins left="0.74803149606299213" right="0.74803149606299213" top="0.98425196850393704" bottom="0.98425196850393704" header="0.51181102362204722" footer="0.51181102362204722"/>
  <pageSetup paperSize="8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bestellingen lente 2026</vt:lpstr>
      <vt:lpstr>'bestellingen lente 2026'!Print_Area</vt:lpstr>
    </vt:vector>
  </TitlesOfParts>
  <Company>LLB - CEA/CNRS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tdvmib</dc:creator>
  <cp:lastModifiedBy>Fuchs, Elmar Christof</cp:lastModifiedBy>
  <cp:lastPrinted>2026-03-06T14:36:59Z</cp:lastPrinted>
  <dcterms:created xsi:type="dcterms:W3CDTF">2011-02-13T11:22:08Z</dcterms:created>
  <dcterms:modified xsi:type="dcterms:W3CDTF">2026-03-06T14:37:26Z</dcterms:modified>
</cp:coreProperties>
</file>