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70" activeTab="0"/>
  </bookViews>
  <sheets>
    <sheet name="bestellingen lente 2022" sheetId="1" r:id="rId1"/>
  </sheets>
  <definedNames>
    <definedName name="_xlnm.Print_Area" localSheetId="0">'bestellingen lente 2022'!$A$1:$K$80</definedName>
  </definedNames>
  <calcPr fullCalcOnLoad="1"/>
</workbook>
</file>

<file path=xl/sharedStrings.xml><?xml version="1.0" encoding="utf-8"?>
<sst xmlns="http://schemas.openxmlformats.org/spreadsheetml/2006/main" count="106" uniqueCount="75">
  <si>
    <t>Item Ref:</t>
  </si>
  <si>
    <t>Naam</t>
  </si>
  <si>
    <t>Prijs</t>
  </si>
  <si>
    <t>Hvh</t>
  </si>
  <si>
    <t>Som</t>
  </si>
  <si>
    <t>Verzending</t>
  </si>
  <si>
    <t>Aantaal mensen</t>
  </si>
  <si>
    <t>Som / Mens</t>
  </si>
  <si>
    <t>VAT %</t>
  </si>
  <si>
    <t>Dojo</t>
  </si>
  <si>
    <t xml:space="preserve"> + VAT   </t>
  </si>
  <si>
    <t>Beschrijving</t>
  </si>
  <si>
    <t>Shinbukan</t>
  </si>
  <si>
    <t>m. VAT</t>
  </si>
  <si>
    <t>zonder alles</t>
  </si>
  <si>
    <t>(Total)</t>
  </si>
  <si>
    <t xml:space="preserve">p.p. </t>
  </si>
  <si>
    <t>allebei</t>
  </si>
  <si>
    <t>zonder verzendkosten</t>
  </si>
  <si>
    <t>Harmen</t>
  </si>
  <si>
    <t>KP-2</t>
  </si>
  <si>
    <t>Shinbukan / Kitanamikai Bestellingen - Spreadsheet 2  / 2021 - Ninecircles.EU</t>
  </si>
  <si>
    <t>VAT (21%)</t>
  </si>
  <si>
    <t>Total</t>
  </si>
  <si>
    <t>(Items)</t>
  </si>
  <si>
    <t>Evandro</t>
  </si>
  <si>
    <t>Kirill</t>
  </si>
  <si>
    <t>Celia</t>
  </si>
  <si>
    <t>Club</t>
  </si>
  <si>
    <t>Men Size A: Size A - 55cm</t>
  </si>
  <si>
    <t>Men Size B: Size B - 64cm</t>
  </si>
  <si>
    <t>Monomi Size: 11cm</t>
  </si>
  <si>
    <t>Kote Size A: Size A - 18cm</t>
  </si>
  <si>
    <t>Kote Size B: Size B - 18cm</t>
  </si>
  <si>
    <t>Do Size: Do Size - 85cm</t>
  </si>
  <si>
    <t>Tare Size: Tare Size - 85cm</t>
  </si>
  <si>
    <t>Practitioner Height: 165cm</t>
  </si>
  <si>
    <t>Select Bogu Bag: Bougu Bag - Cotton Drawstring</t>
  </si>
  <si>
    <t>Select Men Himo: Men Himo - 7 Shaku Blue</t>
  </si>
  <si>
    <t>Select Men Chigawa: Orimono Men Chigawa - Black Leather</t>
  </si>
  <si>
    <t>Select Do Himo: Do Himo - Blue</t>
  </si>
  <si>
    <t>Select Tenugui: Tenugui - Nine Circles</t>
  </si>
  <si>
    <t>BGKP-S-3</t>
  </si>
  <si>
    <t>Kyoto-Pro Series Bogu - Titan</t>
  </si>
  <si>
    <t>Brown Stained Oak Shoto - 56cm</t>
  </si>
  <si>
    <t>C-D</t>
  </si>
  <si>
    <t>C-S</t>
  </si>
  <si>
    <t>Brown Stained Oak Daito - 102cm (Free Plastic Tsuba)</t>
  </si>
  <si>
    <t>TN-17</t>
  </si>
  <si>
    <t>Tenugui - Heisei Kenyuu</t>
  </si>
  <si>
    <t>Kyoto-Pro Series Bogu – Guardian</t>
  </si>
  <si>
    <t>BGKP-S-2</t>
  </si>
  <si>
    <t>Men Size B: Size B - 65cm</t>
  </si>
  <si>
    <t>Kote Size A: Size A - 20cm</t>
  </si>
  <si>
    <t>Kote Size B: Size B - 17cm</t>
  </si>
  <si>
    <t>Do Size: Do Size - 80cm</t>
  </si>
  <si>
    <t>Tare Size: Tare Size - 80cm</t>
  </si>
  <si>
    <t>Practitioner Height: 175cm</t>
  </si>
  <si>
    <t>Kyoto-Pro Series Bogu – Titan</t>
  </si>
  <si>
    <t>Kote Size A: Size A - 19cm</t>
  </si>
  <si>
    <t>Practitioner Height: 170cm</t>
  </si>
  <si>
    <t>Select Bogu Bag: Bougu Bag - Tamokuteki</t>
  </si>
  <si>
    <t>Push On Leather Dome</t>
  </si>
  <si>
    <t>SP-12</t>
  </si>
  <si>
    <t>Gunryu Ladies Shinai - Size 38</t>
  </si>
  <si>
    <t>BS-2-W</t>
  </si>
  <si>
    <t>Kendo Protector - Men - SOLD OUT</t>
  </si>
  <si>
    <t>Tozando Shudo Tornado Stitch Kote</t>
  </si>
  <si>
    <t xml:space="preserve"> TZ-K-S</t>
  </si>
  <si>
    <t>Kote Size A: Size A - 18cm, Kote Size B: Size B - 19cm</t>
  </si>
  <si>
    <t>Kyoto-Pro Series Kote - Guardian</t>
  </si>
  <si>
    <t>Kote Size A: Size A - 17,5cm, Kote Size B: Size B - 18cm</t>
  </si>
  <si>
    <t>BGKP-K-2</t>
  </si>
  <si>
    <t>Deluxe Nylon Multiple Weapons Bag - Navy</t>
  </si>
  <si>
    <t>SB-7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</si>
</sst>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[$£-809]#,##0.00"/>
    <numFmt numFmtId="187" formatCode="&quot;€&quot;\ 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£-491]#,##0.00"/>
    <numFmt numFmtId="193" formatCode="[$€-413]\ #,##0.00"/>
    <numFmt numFmtId="194" formatCode=";;;"/>
    <numFmt numFmtId="195" formatCode="[$-C07]dddd\,\ d\.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5999634265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2" fontId="0" fillId="33" borderId="0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1" fontId="0" fillId="34" borderId="0" xfId="0" applyNumberForma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1" fontId="3" fillId="34" borderId="11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186" fontId="3" fillId="0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187" fontId="0" fillId="0" borderId="12" xfId="0" applyNumberFormat="1" applyBorder="1" applyAlignment="1">
      <alignment/>
    </xf>
    <xf numFmtId="187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6" borderId="0" xfId="0" applyFont="1" applyFill="1" applyAlignment="1">
      <alignment vertical="center"/>
    </xf>
    <xf numFmtId="0" fontId="3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left"/>
    </xf>
    <xf numFmtId="0" fontId="0" fillId="37" borderId="13" xfId="0" applyFill="1" applyBorder="1" applyAlignment="1">
      <alignment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horizontal="center" vertical="center"/>
    </xf>
    <xf numFmtId="0" fontId="8" fillId="38" borderId="0" xfId="0" applyFont="1" applyFill="1" applyBorder="1" applyAlignment="1">
      <alignment horizontal="left"/>
    </xf>
    <xf numFmtId="0" fontId="0" fillId="38" borderId="13" xfId="0" applyFill="1" applyBorder="1" applyAlignment="1">
      <alignment/>
    </xf>
    <xf numFmtId="0" fontId="0" fillId="37" borderId="0" xfId="0" applyFont="1" applyFill="1" applyAlignment="1">
      <alignment horizontal="right" vertical="center"/>
    </xf>
    <xf numFmtId="0" fontId="0" fillId="37" borderId="0" xfId="0" applyFont="1" applyFill="1" applyBorder="1" applyAlignment="1">
      <alignment horizontal="left"/>
    </xf>
    <xf numFmtId="0" fontId="0" fillId="37" borderId="13" xfId="0" applyFont="1" applyFill="1" applyBorder="1" applyAlignment="1">
      <alignment/>
    </xf>
    <xf numFmtId="0" fontId="8" fillId="37" borderId="13" xfId="0" applyFont="1" applyFill="1" applyBorder="1" applyAlignment="1">
      <alignment horizontal="left"/>
    </xf>
    <xf numFmtId="0" fontId="0" fillId="38" borderId="14" xfId="0" applyFill="1" applyBorder="1" applyAlignment="1">
      <alignment/>
    </xf>
    <xf numFmtId="0" fontId="0" fillId="38" borderId="14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8" fillId="38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187" fontId="0" fillId="34" borderId="0" xfId="0" applyNumberFormat="1" applyFill="1" applyBorder="1" applyAlignment="1">
      <alignment horizontal="right"/>
    </xf>
    <xf numFmtId="187" fontId="0" fillId="34" borderId="0" xfId="0" applyNumberFormat="1" applyFill="1" applyBorder="1" applyAlignment="1">
      <alignment/>
    </xf>
    <xf numFmtId="187" fontId="3" fillId="34" borderId="11" xfId="0" applyNumberFormat="1" applyFont="1" applyFill="1" applyBorder="1" applyAlignment="1">
      <alignment horizontal="center"/>
    </xf>
    <xf numFmtId="187" fontId="0" fillId="0" borderId="12" xfId="0" applyNumberFormat="1" applyBorder="1" applyAlignment="1">
      <alignment horizontal="right"/>
    </xf>
    <xf numFmtId="187" fontId="0" fillId="0" borderId="0" xfId="0" applyNumberFormat="1" applyBorder="1" applyAlignment="1">
      <alignment horizontal="right"/>
    </xf>
    <xf numFmtId="187" fontId="3" fillId="0" borderId="0" xfId="0" applyNumberFormat="1" applyFont="1" applyBorder="1" applyAlignment="1">
      <alignment/>
    </xf>
    <xf numFmtId="187" fontId="0" fillId="0" borderId="0" xfId="0" applyNumberFormat="1" applyFill="1" applyBorder="1" applyAlignment="1">
      <alignment horizontal="right"/>
    </xf>
    <xf numFmtId="187" fontId="3" fillId="34" borderId="0" xfId="0" applyNumberFormat="1" applyFont="1" applyFill="1" applyBorder="1" applyAlignment="1">
      <alignment/>
    </xf>
    <xf numFmtId="187" fontId="3" fillId="34" borderId="11" xfId="0" applyNumberFormat="1" applyFont="1" applyFill="1" applyBorder="1" applyAlignment="1">
      <alignment horizontal="left"/>
    </xf>
    <xf numFmtId="187" fontId="3" fillId="33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187" fontId="0" fillId="38" borderId="0" xfId="0" applyNumberFormat="1" applyFont="1" applyFill="1" applyBorder="1" applyAlignment="1">
      <alignment horizontal="right"/>
    </xf>
    <xf numFmtId="0" fontId="0" fillId="38" borderId="0" xfId="0" applyFont="1" applyFill="1" applyBorder="1" applyAlignment="1">
      <alignment horizontal="center"/>
    </xf>
    <xf numFmtId="187" fontId="0" fillId="38" borderId="0" xfId="0" applyNumberFormat="1" applyFont="1" applyFill="1" applyBorder="1" applyAlignment="1">
      <alignment/>
    </xf>
    <xf numFmtId="187" fontId="0" fillId="38" borderId="0" xfId="0" applyNumberFormat="1" applyFill="1" applyBorder="1" applyAlignment="1">
      <alignment/>
    </xf>
    <xf numFmtId="187" fontId="3" fillId="38" borderId="0" xfId="0" applyNumberFormat="1" applyFont="1" applyFill="1" applyBorder="1" applyAlignment="1">
      <alignment/>
    </xf>
    <xf numFmtId="8" fontId="9" fillId="38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/>
    </xf>
    <xf numFmtId="187" fontId="0" fillId="37" borderId="0" xfId="0" applyNumberFormat="1" applyFont="1" applyFill="1" applyBorder="1" applyAlignment="1">
      <alignment horizontal="right"/>
    </xf>
    <xf numFmtId="187" fontId="0" fillId="37" borderId="0" xfId="0" applyNumberFormat="1" applyFill="1" applyBorder="1" applyAlignment="1">
      <alignment vertical="center"/>
    </xf>
    <xf numFmtId="187" fontId="3" fillId="37" borderId="0" xfId="0" applyNumberFormat="1" applyFont="1" applyFill="1" applyBorder="1" applyAlignment="1">
      <alignment vertical="center"/>
    </xf>
    <xf numFmtId="8" fontId="9" fillId="37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187" fontId="0" fillId="37" borderId="0" xfId="0" applyNumberFormat="1" applyFont="1" applyFill="1" applyBorder="1" applyAlignment="1">
      <alignment horizontal="right"/>
    </xf>
    <xf numFmtId="8" fontId="9" fillId="37" borderId="14" xfId="0" applyNumberFormat="1" applyFont="1" applyFill="1" applyBorder="1" applyAlignment="1">
      <alignment vertical="center"/>
    </xf>
    <xf numFmtId="0" fontId="0" fillId="38" borderId="0" xfId="0" applyFont="1" applyFill="1" applyAlignment="1">
      <alignment/>
    </xf>
    <xf numFmtId="187" fontId="3" fillId="38" borderId="0" xfId="0" applyNumberFormat="1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3" fillId="36" borderId="0" xfId="0" applyFont="1" applyFill="1" applyAlignment="1">
      <alignment/>
    </xf>
    <xf numFmtId="0" fontId="0" fillId="35" borderId="0" xfId="0" applyFont="1" applyFill="1" applyAlignment="1">
      <alignment/>
    </xf>
    <xf numFmtId="187" fontId="0" fillId="35" borderId="0" xfId="0" applyNumberFormat="1" applyFont="1" applyFill="1" applyBorder="1" applyAlignment="1">
      <alignment vertical="center"/>
    </xf>
    <xf numFmtId="187" fontId="0" fillId="35" borderId="0" xfId="0" applyNumberFormat="1" applyFill="1" applyBorder="1" applyAlignment="1">
      <alignment horizontal="right" vertical="center"/>
    </xf>
    <xf numFmtId="187" fontId="0" fillId="35" borderId="0" xfId="0" applyNumberFormat="1" applyFill="1" applyBorder="1" applyAlignment="1">
      <alignment vertical="center"/>
    </xf>
    <xf numFmtId="187" fontId="3" fillId="35" borderId="0" xfId="0" applyNumberFormat="1" applyFont="1" applyFill="1" applyBorder="1" applyAlignment="1">
      <alignment vertical="center"/>
    </xf>
    <xf numFmtId="8" fontId="9" fillId="35" borderId="0" xfId="0" applyNumberFormat="1" applyFont="1" applyFill="1" applyBorder="1" applyAlignment="1">
      <alignment vertical="center"/>
    </xf>
    <xf numFmtId="0" fontId="0" fillId="39" borderId="0" xfId="0" applyFill="1" applyBorder="1" applyAlignment="1">
      <alignment/>
    </xf>
    <xf numFmtId="0" fontId="5" fillId="38" borderId="0" xfId="0" applyFont="1" applyFill="1" applyBorder="1" applyAlignment="1">
      <alignment vertical="center"/>
    </xf>
    <xf numFmtId="0" fontId="3" fillId="38" borderId="0" xfId="0" applyFont="1" applyFill="1" applyAlignment="1">
      <alignment/>
    </xf>
    <xf numFmtId="187" fontId="0" fillId="38" borderId="0" xfId="0" applyNumberFormat="1" applyFont="1" applyFill="1" applyBorder="1" applyAlignment="1">
      <alignment vertical="center"/>
    </xf>
    <xf numFmtId="187" fontId="0" fillId="38" borderId="0" xfId="0" applyNumberFormat="1" applyFill="1" applyBorder="1" applyAlignment="1">
      <alignment horizontal="right" vertical="center"/>
    </xf>
    <xf numFmtId="187" fontId="0" fillId="38" borderId="0" xfId="0" applyNumberFormat="1" applyFill="1" applyBorder="1" applyAlignment="1">
      <alignment vertical="center"/>
    </xf>
    <xf numFmtId="8" fontId="9" fillId="38" borderId="0" xfId="0" applyNumberFormat="1" applyFont="1" applyFill="1" applyBorder="1" applyAlignment="1">
      <alignment vertical="center"/>
    </xf>
    <xf numFmtId="8" fontId="9" fillId="38" borderId="14" xfId="0" applyNumberFormat="1" applyFont="1" applyFill="1" applyBorder="1" applyAlignment="1">
      <alignment vertical="center"/>
    </xf>
    <xf numFmtId="8" fontId="9" fillId="35" borderId="14" xfId="0" applyNumberFormat="1" applyFont="1" applyFill="1" applyBorder="1" applyAlignment="1">
      <alignment vertical="center"/>
    </xf>
    <xf numFmtId="0" fontId="5" fillId="38" borderId="14" xfId="0" applyFont="1" applyFill="1" applyBorder="1" applyAlignment="1">
      <alignment/>
    </xf>
    <xf numFmtId="0" fontId="0" fillId="38" borderId="14" xfId="0" applyFont="1" applyFill="1" applyBorder="1" applyAlignment="1">
      <alignment horizontal="center"/>
    </xf>
    <xf numFmtId="187" fontId="0" fillId="38" borderId="14" xfId="0" applyNumberFormat="1" applyFont="1" applyFill="1" applyBorder="1" applyAlignment="1">
      <alignment/>
    </xf>
    <xf numFmtId="187" fontId="0" fillId="38" borderId="14" xfId="0" applyNumberFormat="1" applyFill="1" applyBorder="1" applyAlignment="1">
      <alignment/>
    </xf>
    <xf numFmtId="187" fontId="3" fillId="38" borderId="14" xfId="0" applyNumberFormat="1" applyFont="1" applyFill="1" applyBorder="1" applyAlignment="1">
      <alignment/>
    </xf>
    <xf numFmtId="8" fontId="9" fillId="38" borderId="14" xfId="0" applyNumberFormat="1" applyFont="1" applyFill="1" applyBorder="1" applyAlignment="1">
      <alignment/>
    </xf>
    <xf numFmtId="187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187" fontId="3" fillId="37" borderId="0" xfId="0" applyNumberFormat="1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Border="1" applyAlignment="1">
      <alignment horizontal="left"/>
    </xf>
    <xf numFmtId="187" fontId="0" fillId="38" borderId="0" xfId="0" applyNumberFormat="1" applyFont="1" applyFill="1" applyBorder="1" applyAlignment="1">
      <alignment horizontal="right"/>
    </xf>
    <xf numFmtId="1" fontId="6" fillId="38" borderId="0" xfId="0" applyNumberFormat="1" applyFont="1" applyFill="1" applyBorder="1" applyAlignment="1">
      <alignment horizontal="center"/>
    </xf>
    <xf numFmtId="187" fontId="6" fillId="38" borderId="0" xfId="0" applyNumberFormat="1" applyFont="1" applyFill="1" applyBorder="1" applyAlignment="1">
      <alignment horizontal="right"/>
    </xf>
    <xf numFmtId="187" fontId="6" fillId="38" borderId="0" xfId="0" applyNumberFormat="1" applyFont="1" applyFill="1" applyBorder="1" applyAlignment="1">
      <alignment/>
    </xf>
    <xf numFmtId="187" fontId="8" fillId="38" borderId="0" xfId="0" applyNumberFormat="1" applyFont="1" applyFill="1" applyBorder="1" applyAlignment="1">
      <alignment/>
    </xf>
    <xf numFmtId="0" fontId="5" fillId="38" borderId="13" xfId="0" applyFont="1" applyFill="1" applyBorder="1" applyAlignment="1">
      <alignment/>
    </xf>
    <xf numFmtId="187" fontId="0" fillId="38" borderId="13" xfId="0" applyNumberFormat="1" applyFont="1" applyFill="1" applyBorder="1" applyAlignment="1">
      <alignment/>
    </xf>
    <xf numFmtId="0" fontId="0" fillId="38" borderId="13" xfId="0" applyFill="1" applyBorder="1" applyAlignment="1">
      <alignment horizontal="center"/>
    </xf>
    <xf numFmtId="187" fontId="0" fillId="38" borderId="13" xfId="0" applyNumberFormat="1" applyFill="1" applyBorder="1" applyAlignment="1">
      <alignment/>
    </xf>
    <xf numFmtId="187" fontId="3" fillId="38" borderId="13" xfId="0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187" fontId="6" fillId="37" borderId="0" xfId="0" applyNumberFormat="1" applyFont="1" applyFill="1" applyBorder="1" applyAlignment="1">
      <alignment horizontal="right"/>
    </xf>
    <xf numFmtId="1" fontId="6" fillId="37" borderId="0" xfId="0" applyNumberFormat="1" applyFont="1" applyFill="1" applyBorder="1" applyAlignment="1">
      <alignment horizontal="center"/>
    </xf>
    <xf numFmtId="187" fontId="6" fillId="37" borderId="0" xfId="0" applyNumberFormat="1" applyFont="1" applyFill="1" applyBorder="1" applyAlignment="1">
      <alignment/>
    </xf>
    <xf numFmtId="187" fontId="8" fillId="37" borderId="0" xfId="0" applyNumberFormat="1" applyFont="1" applyFill="1" applyBorder="1" applyAlignment="1">
      <alignment/>
    </xf>
    <xf numFmtId="8" fontId="9" fillId="37" borderId="0" xfId="0" applyNumberFormat="1" applyFont="1" applyFill="1" applyBorder="1" applyAlignment="1">
      <alignment/>
    </xf>
    <xf numFmtId="0" fontId="5" fillId="37" borderId="13" xfId="0" applyFont="1" applyFill="1" applyBorder="1" applyAlignment="1">
      <alignment/>
    </xf>
    <xf numFmtId="187" fontId="0" fillId="37" borderId="13" xfId="0" applyNumberFormat="1" applyFill="1" applyBorder="1" applyAlignment="1">
      <alignment/>
    </xf>
    <xf numFmtId="0" fontId="0" fillId="37" borderId="13" xfId="0" applyFill="1" applyBorder="1" applyAlignment="1">
      <alignment horizontal="center"/>
    </xf>
    <xf numFmtId="187" fontId="3" fillId="37" borderId="13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6" fillId="38" borderId="0" xfId="0" applyFont="1" applyFill="1" applyAlignment="1">
      <alignment/>
    </xf>
    <xf numFmtId="187" fontId="6" fillId="38" borderId="13" xfId="0" applyNumberFormat="1" applyFont="1" applyFill="1" applyBorder="1" applyAlignment="1">
      <alignment horizontal="right"/>
    </xf>
    <xf numFmtId="1" fontId="6" fillId="38" borderId="13" xfId="0" applyNumberFormat="1" applyFont="1" applyFill="1" applyBorder="1" applyAlignment="1">
      <alignment horizontal="center"/>
    </xf>
    <xf numFmtId="8" fontId="9" fillId="38" borderId="13" xfId="0" applyNumberFormat="1" applyFont="1" applyFill="1" applyBorder="1" applyAlignment="1">
      <alignment/>
    </xf>
    <xf numFmtId="187" fontId="0" fillId="0" borderId="0" xfId="0" applyNumberFormat="1" applyFont="1" applyBorder="1" applyAlignment="1">
      <alignment/>
    </xf>
    <xf numFmtId="187" fontId="3" fillId="0" borderId="12" xfId="0" applyNumberFormat="1" applyFont="1" applyBorder="1" applyAlignment="1">
      <alignment horizontal="right"/>
    </xf>
    <xf numFmtId="187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87" fontId="0" fillId="0" borderId="15" xfId="0" applyNumberFormat="1" applyFont="1" applyBorder="1" applyAlignment="1">
      <alignment/>
    </xf>
    <xf numFmtId="187" fontId="0" fillId="0" borderId="0" xfId="0" applyNumberFormat="1" applyFont="1" applyFill="1" applyBorder="1" applyAlignment="1">
      <alignment horizontal="right"/>
    </xf>
    <xf numFmtId="0" fontId="49" fillId="38" borderId="0" xfId="0" applyFont="1" applyFill="1" applyAlignment="1">
      <alignment vertical="center"/>
    </xf>
    <xf numFmtId="0" fontId="50" fillId="38" borderId="0" xfId="0" applyFont="1" applyFill="1" applyBorder="1" applyAlignment="1">
      <alignment vertical="center"/>
    </xf>
    <xf numFmtId="0" fontId="51" fillId="38" borderId="0" xfId="0" applyFont="1" applyFill="1" applyAlignment="1">
      <alignment/>
    </xf>
    <xf numFmtId="0" fontId="49" fillId="38" borderId="0" xfId="0" applyFont="1" applyFill="1" applyAlignment="1">
      <alignment/>
    </xf>
    <xf numFmtId="187" fontId="49" fillId="38" borderId="0" xfId="0" applyNumberFormat="1" applyFont="1" applyFill="1" applyBorder="1" applyAlignment="1">
      <alignment vertical="center"/>
    </xf>
    <xf numFmtId="187" fontId="51" fillId="38" borderId="0" xfId="0" applyNumberFormat="1" applyFont="1" applyFill="1" applyBorder="1" applyAlignment="1">
      <alignment vertical="center"/>
    </xf>
    <xf numFmtId="8" fontId="51" fillId="38" borderId="0" xfId="0" applyNumberFormat="1" applyFont="1" applyFill="1" applyBorder="1" applyAlignment="1">
      <alignment vertical="center"/>
    </xf>
    <xf numFmtId="0" fontId="49" fillId="38" borderId="0" xfId="0" applyFont="1" applyFill="1" applyBorder="1" applyAlignment="1">
      <alignment/>
    </xf>
    <xf numFmtId="187" fontId="0" fillId="0" borderId="0" xfId="0" applyNumberFormat="1" applyFont="1" applyFill="1" applyBorder="1" applyAlignment="1">
      <alignment horizontal="right"/>
    </xf>
    <xf numFmtId="0" fontId="0" fillId="38" borderId="0" xfId="0" applyFont="1" applyFill="1" applyAlignment="1">
      <alignment horizontal="center" vertical="center"/>
    </xf>
    <xf numFmtId="187" fontId="0" fillId="38" borderId="0" xfId="0" applyNumberFormat="1" applyFont="1" applyFill="1" applyBorder="1" applyAlignment="1">
      <alignment horizontal="right" vertical="center"/>
    </xf>
    <xf numFmtId="187" fontId="52" fillId="38" borderId="0" xfId="0" applyNumberFormat="1" applyFont="1" applyFill="1" applyBorder="1" applyAlignment="1">
      <alignment horizontal="left"/>
    </xf>
    <xf numFmtId="187" fontId="53" fillId="38" borderId="0" xfId="0" applyNumberFormat="1" applyFont="1" applyFill="1" applyBorder="1" applyAlignment="1">
      <alignment horizontal="left"/>
    </xf>
    <xf numFmtId="187" fontId="52" fillId="40" borderId="0" xfId="0" applyNumberFormat="1" applyFont="1" applyFill="1" applyBorder="1" applyAlignment="1">
      <alignment horizontal="left"/>
    </xf>
    <xf numFmtId="0" fontId="52" fillId="37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I15" sqref="I15"/>
    </sheetView>
  </sheetViews>
  <sheetFormatPr defaultColWidth="11.421875" defaultRowHeight="12.75"/>
  <cols>
    <col min="1" max="1" width="3.28125" style="3" customWidth="1"/>
    <col min="2" max="2" width="15.421875" style="3" customWidth="1"/>
    <col min="3" max="3" width="10.57421875" style="3" customWidth="1"/>
    <col min="4" max="4" width="12.7109375" style="1" customWidth="1"/>
    <col min="5" max="5" width="60.140625" style="1" customWidth="1"/>
    <col min="6" max="6" width="8.28125" style="56" customWidth="1"/>
    <col min="7" max="7" width="5.421875" style="2" customWidth="1"/>
    <col min="8" max="8" width="9.7109375" style="56" customWidth="1"/>
    <col min="9" max="9" width="11.140625" style="27" customWidth="1"/>
    <col min="10" max="10" width="9.8515625" style="27" customWidth="1"/>
    <col min="11" max="11" width="10.7109375" style="57" customWidth="1"/>
    <col min="12" max="16384" width="11.421875" style="3" customWidth="1"/>
  </cols>
  <sheetData>
    <row r="1" spans="1:11" ht="12.75">
      <c r="A1" s="10"/>
      <c r="B1" s="10"/>
      <c r="C1" s="10"/>
      <c r="D1" s="12"/>
      <c r="E1" s="12"/>
      <c r="F1" s="52"/>
      <c r="G1" s="13"/>
      <c r="H1" s="52"/>
      <c r="I1" s="53"/>
      <c r="J1" s="53"/>
      <c r="K1" s="59"/>
    </row>
    <row r="2" spans="1:11" ht="27">
      <c r="A2" s="10"/>
      <c r="B2" s="17" t="s">
        <v>21</v>
      </c>
      <c r="C2" s="10"/>
      <c r="D2" s="12"/>
      <c r="E2" s="12"/>
      <c r="F2" s="52"/>
      <c r="G2" s="13"/>
      <c r="H2" s="52"/>
      <c r="I2" s="53"/>
      <c r="J2" s="53"/>
      <c r="K2" s="59"/>
    </row>
    <row r="3" spans="1:11" ht="12.75">
      <c r="A3" s="10"/>
      <c r="B3" s="10"/>
      <c r="C3" s="10"/>
      <c r="D3" s="12"/>
      <c r="E3" s="12"/>
      <c r="F3" s="52"/>
      <c r="G3" s="13"/>
      <c r="H3" s="52"/>
      <c r="I3" s="53"/>
      <c r="J3" s="53"/>
      <c r="K3" s="59"/>
    </row>
    <row r="4" spans="1:11" ht="12.75">
      <c r="A4" s="10"/>
      <c r="B4" s="4" t="s">
        <v>6</v>
      </c>
      <c r="C4" s="5">
        <v>5</v>
      </c>
      <c r="D4" s="6"/>
      <c r="E4" s="6"/>
      <c r="F4" s="53"/>
      <c r="G4" s="19"/>
      <c r="H4" s="53"/>
      <c r="I4" s="59"/>
      <c r="J4" s="59"/>
      <c r="K4" s="59"/>
    </row>
    <row r="5" spans="1:11" ht="12.75">
      <c r="A5" s="10"/>
      <c r="B5" s="4" t="s">
        <v>5</v>
      </c>
      <c r="C5" s="61">
        <v>16.34</v>
      </c>
      <c r="D5" s="61">
        <f>C5/C4</f>
        <v>3.268</v>
      </c>
      <c r="E5" s="28" t="s">
        <v>16</v>
      </c>
      <c r="F5" s="53"/>
      <c r="G5" s="13"/>
      <c r="H5" s="59"/>
      <c r="I5" s="53"/>
      <c r="J5" s="53"/>
      <c r="K5" s="59"/>
    </row>
    <row r="6" spans="1:11" ht="12.75">
      <c r="A6" s="10"/>
      <c r="B6" s="4"/>
      <c r="C6" s="61"/>
      <c r="D6" s="61"/>
      <c r="E6" s="6"/>
      <c r="F6" s="53"/>
      <c r="G6" s="13"/>
      <c r="H6" s="59"/>
      <c r="I6" s="53"/>
      <c r="J6" s="53"/>
      <c r="K6" s="59"/>
    </row>
    <row r="7" spans="1:11" ht="12.75">
      <c r="A7" s="10"/>
      <c r="B7" s="4" t="s">
        <v>8</v>
      </c>
      <c r="C7" s="7">
        <v>21</v>
      </c>
      <c r="D7" s="6"/>
      <c r="E7" s="6"/>
      <c r="F7" s="53"/>
      <c r="G7" s="13"/>
      <c r="H7" s="53"/>
      <c r="I7" s="53"/>
      <c r="J7" s="53"/>
      <c r="K7" s="59"/>
    </row>
    <row r="8" spans="1:11" ht="12.75">
      <c r="A8" s="10"/>
      <c r="B8" s="4"/>
      <c r="C8" s="48"/>
      <c r="D8" s="28"/>
      <c r="E8" s="6"/>
      <c r="F8" s="53"/>
      <c r="G8" s="19"/>
      <c r="H8" s="59"/>
      <c r="I8" s="59"/>
      <c r="J8" s="59"/>
      <c r="K8" s="59"/>
    </row>
    <row r="9" spans="1:11" ht="12.75">
      <c r="A9" s="10"/>
      <c r="B9" s="10"/>
      <c r="C9" s="10"/>
      <c r="D9" s="12"/>
      <c r="E9" s="12"/>
      <c r="F9" s="52"/>
      <c r="G9" s="13"/>
      <c r="H9" s="52"/>
      <c r="I9" s="53"/>
      <c r="J9" s="53"/>
      <c r="K9" s="59"/>
    </row>
    <row r="10" spans="2:11" s="11" customFormat="1" ht="12.75">
      <c r="B10" s="11" t="s">
        <v>1</v>
      </c>
      <c r="C10" s="14" t="s">
        <v>9</v>
      </c>
      <c r="D10" s="15" t="s">
        <v>0</v>
      </c>
      <c r="E10" s="15" t="s">
        <v>11</v>
      </c>
      <c r="F10" s="54" t="s">
        <v>2</v>
      </c>
      <c r="G10" s="16" t="s">
        <v>3</v>
      </c>
      <c r="H10" s="54" t="s">
        <v>4</v>
      </c>
      <c r="I10" s="54" t="s">
        <v>7</v>
      </c>
      <c r="J10" s="54" t="s">
        <v>10</v>
      </c>
      <c r="K10" s="60" t="s">
        <v>23</v>
      </c>
    </row>
    <row r="11" spans="1:12" s="43" customFormat="1" ht="12.75">
      <c r="A11" s="43">
        <v>1</v>
      </c>
      <c r="B11" s="44" t="s">
        <v>25</v>
      </c>
      <c r="C11" s="98" t="s">
        <v>12</v>
      </c>
      <c r="D11" s="45" t="s">
        <v>42</v>
      </c>
      <c r="E11" s="152" t="s">
        <v>43</v>
      </c>
      <c r="F11" s="63">
        <v>471.84</v>
      </c>
      <c r="G11" s="99">
        <v>1</v>
      </c>
      <c r="H11" s="65">
        <f>F11*G11</f>
        <v>471.84</v>
      </c>
      <c r="I11" s="100"/>
      <c r="J11" s="101"/>
      <c r="K11" s="102"/>
      <c r="L11" s="103"/>
    </row>
    <row r="12" spans="2:12" s="49" customFormat="1" ht="12.75">
      <c r="B12" s="50"/>
      <c r="C12" s="62"/>
      <c r="D12" s="45"/>
      <c r="E12" s="151" t="s">
        <v>29</v>
      </c>
      <c r="F12" s="63"/>
      <c r="G12" s="64"/>
      <c r="H12" s="65"/>
      <c r="I12" s="65"/>
      <c r="J12" s="66"/>
      <c r="K12" s="67"/>
      <c r="L12" s="68"/>
    </row>
    <row r="13" spans="2:12" s="49" customFormat="1" ht="12.75">
      <c r="B13" s="50"/>
      <c r="C13" s="62"/>
      <c r="D13" s="45"/>
      <c r="E13" s="151" t="s">
        <v>30</v>
      </c>
      <c r="F13" s="63"/>
      <c r="G13" s="64"/>
      <c r="H13" s="65"/>
      <c r="I13" s="65"/>
      <c r="J13" s="66"/>
      <c r="K13" s="67"/>
      <c r="L13" s="68"/>
    </row>
    <row r="14" spans="2:12" s="49" customFormat="1" ht="12.75">
      <c r="B14" s="50"/>
      <c r="C14" s="62"/>
      <c r="D14" s="45"/>
      <c r="E14" s="151" t="s">
        <v>31</v>
      </c>
      <c r="F14" s="63"/>
      <c r="G14" s="64"/>
      <c r="H14" s="65"/>
      <c r="I14" s="65"/>
      <c r="J14" s="66"/>
      <c r="K14" s="67"/>
      <c r="L14" s="68"/>
    </row>
    <row r="15" spans="2:12" s="49" customFormat="1" ht="12.75">
      <c r="B15" s="50"/>
      <c r="C15" s="62"/>
      <c r="D15" s="45"/>
      <c r="E15" s="151" t="s">
        <v>59</v>
      </c>
      <c r="F15" s="63"/>
      <c r="G15" s="64"/>
      <c r="H15" s="65"/>
      <c r="I15" s="65"/>
      <c r="J15" s="66"/>
      <c r="K15" s="67"/>
      <c r="L15" s="68"/>
    </row>
    <row r="16" spans="2:12" s="49" customFormat="1" ht="12.75">
      <c r="B16" s="50"/>
      <c r="C16" s="62"/>
      <c r="D16" s="45"/>
      <c r="E16" s="151" t="s">
        <v>54</v>
      </c>
      <c r="F16" s="63"/>
      <c r="G16" s="64"/>
      <c r="H16" s="65"/>
      <c r="I16" s="65"/>
      <c r="J16" s="66"/>
      <c r="K16" s="67"/>
      <c r="L16" s="68"/>
    </row>
    <row r="17" spans="2:12" s="49" customFormat="1" ht="12.75">
      <c r="B17" s="50"/>
      <c r="C17" s="62"/>
      <c r="D17" s="45"/>
      <c r="E17" s="151" t="s">
        <v>34</v>
      </c>
      <c r="F17" s="63"/>
      <c r="G17" s="64"/>
      <c r="H17" s="65"/>
      <c r="I17" s="65"/>
      <c r="J17" s="66"/>
      <c r="K17" s="67"/>
      <c r="L17" s="68"/>
    </row>
    <row r="18" spans="2:12" s="49" customFormat="1" ht="12.75">
      <c r="B18" s="50"/>
      <c r="C18" s="62"/>
      <c r="D18" s="45"/>
      <c r="E18" s="151" t="s">
        <v>35</v>
      </c>
      <c r="F18" s="63"/>
      <c r="G18" s="64"/>
      <c r="H18" s="65"/>
      <c r="I18" s="65"/>
      <c r="J18" s="66"/>
      <c r="K18" s="67"/>
      <c r="L18" s="68"/>
    </row>
    <row r="19" spans="2:12" s="49" customFormat="1" ht="12.75">
      <c r="B19" s="50"/>
      <c r="C19" s="62"/>
      <c r="D19" s="45"/>
      <c r="E19" s="151" t="s">
        <v>60</v>
      </c>
      <c r="F19" s="63"/>
      <c r="G19" s="64"/>
      <c r="H19" s="65"/>
      <c r="I19" s="65"/>
      <c r="J19" s="66"/>
      <c r="K19" s="67"/>
      <c r="L19" s="68"/>
    </row>
    <row r="20" spans="2:12" s="49" customFormat="1" ht="12.75">
      <c r="B20" s="50"/>
      <c r="C20" s="62"/>
      <c r="D20" s="45"/>
      <c r="E20" s="151" t="s">
        <v>61</v>
      </c>
      <c r="F20" s="63"/>
      <c r="G20" s="64"/>
      <c r="H20" s="65"/>
      <c r="I20" s="65"/>
      <c r="J20" s="66"/>
      <c r="K20" s="67"/>
      <c r="L20" s="68"/>
    </row>
    <row r="21" spans="2:12" s="49" customFormat="1" ht="12.75">
      <c r="B21" s="50"/>
      <c r="C21" s="62"/>
      <c r="D21" s="45"/>
      <c r="E21" s="151" t="s">
        <v>38</v>
      </c>
      <c r="F21" s="63"/>
      <c r="G21" s="64"/>
      <c r="H21" s="65"/>
      <c r="I21" s="65"/>
      <c r="J21" s="66"/>
      <c r="K21" s="67"/>
      <c r="L21" s="68"/>
    </row>
    <row r="22" spans="2:12" s="49" customFormat="1" ht="12.75">
      <c r="B22" s="50"/>
      <c r="C22" s="62"/>
      <c r="D22" s="45"/>
      <c r="E22" s="151" t="s">
        <v>39</v>
      </c>
      <c r="F22" s="63"/>
      <c r="G22" s="64"/>
      <c r="H22" s="65"/>
      <c r="I22" s="65"/>
      <c r="J22" s="66"/>
      <c r="K22" s="67"/>
      <c r="L22" s="68"/>
    </row>
    <row r="23" spans="2:12" s="49" customFormat="1" ht="12.75">
      <c r="B23" s="50"/>
      <c r="C23" s="62"/>
      <c r="D23" s="45"/>
      <c r="E23" s="151" t="s">
        <v>40</v>
      </c>
      <c r="F23" s="63"/>
      <c r="G23" s="64"/>
      <c r="H23" s="65"/>
      <c r="I23" s="65"/>
      <c r="J23" s="66"/>
      <c r="K23" s="67"/>
      <c r="L23" s="68"/>
    </row>
    <row r="24" spans="2:12" s="49" customFormat="1" ht="12.75">
      <c r="B24" s="50"/>
      <c r="C24" s="62"/>
      <c r="D24" s="45"/>
      <c r="E24" s="151" t="s">
        <v>41</v>
      </c>
      <c r="F24" s="63"/>
      <c r="G24" s="64"/>
      <c r="H24" s="65"/>
      <c r="I24" s="65"/>
      <c r="J24" s="66"/>
      <c r="K24" s="67"/>
      <c r="L24" s="68"/>
    </row>
    <row r="25" spans="2:12" s="49" customFormat="1" ht="12.75">
      <c r="B25" s="50"/>
      <c r="C25" s="62"/>
      <c r="D25" s="45" t="s">
        <v>45</v>
      </c>
      <c r="E25" s="152" t="s">
        <v>44</v>
      </c>
      <c r="F25" s="63">
        <v>15.13</v>
      </c>
      <c r="G25" s="64">
        <v>1</v>
      </c>
      <c r="H25" s="65">
        <f>F25*G25</f>
        <v>15.13</v>
      </c>
      <c r="I25" s="65"/>
      <c r="J25" s="66"/>
      <c r="K25" s="67"/>
      <c r="L25" s="68"/>
    </row>
    <row r="26" spans="2:12" s="49" customFormat="1" ht="12.75">
      <c r="B26" s="50"/>
      <c r="C26" s="62"/>
      <c r="D26" s="45" t="s">
        <v>46</v>
      </c>
      <c r="E26" s="50" t="s">
        <v>47</v>
      </c>
      <c r="F26" s="63">
        <v>21.85</v>
      </c>
      <c r="G26" s="64">
        <v>1</v>
      </c>
      <c r="H26" s="65">
        <f>F26*G26</f>
        <v>21.85</v>
      </c>
      <c r="I26" s="65"/>
      <c r="J26" s="66"/>
      <c r="K26" s="67"/>
      <c r="L26" s="68"/>
    </row>
    <row r="27" spans="2:12" s="49" customFormat="1" ht="12.75">
      <c r="B27" s="50"/>
      <c r="C27" s="62"/>
      <c r="D27" s="45" t="s">
        <v>48</v>
      </c>
      <c r="E27" s="50" t="s">
        <v>49</v>
      </c>
      <c r="F27" s="63">
        <v>5.88</v>
      </c>
      <c r="G27" s="64">
        <v>1</v>
      </c>
      <c r="H27" s="65">
        <f>F27*G27</f>
        <v>5.88</v>
      </c>
      <c r="I27" s="65"/>
      <c r="J27" s="66"/>
      <c r="K27" s="67"/>
      <c r="L27" s="68"/>
    </row>
    <row r="28" spans="3:12" s="46" customFormat="1" ht="12.75">
      <c r="C28" s="107"/>
      <c r="D28" s="47" t="s">
        <v>5</v>
      </c>
      <c r="E28" s="108"/>
      <c r="F28" s="109"/>
      <c r="G28" s="110"/>
      <c r="H28" s="111">
        <f>$C$5/$C$4</f>
        <v>3.268</v>
      </c>
      <c r="I28" s="112"/>
      <c r="J28" s="112"/>
      <c r="K28" s="113"/>
      <c r="L28" s="68"/>
    </row>
    <row r="29" spans="1:12" s="49" customFormat="1" ht="12.75">
      <c r="A29" s="38"/>
      <c r="B29" s="38"/>
      <c r="C29" s="114"/>
      <c r="D29" s="38"/>
      <c r="E29" s="38"/>
      <c r="F29" s="115"/>
      <c r="G29" s="116"/>
      <c r="H29" s="117"/>
      <c r="I29" s="117">
        <f>SUM(H11:H28)</f>
        <v>517.9680000000001</v>
      </c>
      <c r="J29" s="117">
        <f>I29*(1+($C$7/100))</f>
        <v>626.7412800000001</v>
      </c>
      <c r="K29" s="118">
        <f>J29+($C$6/$C$4)</f>
        <v>626.7412800000001</v>
      </c>
      <c r="L29" s="68"/>
    </row>
    <row r="30" spans="1:12" s="89" customFormat="1" ht="12.75">
      <c r="A30" s="24">
        <v>2</v>
      </c>
      <c r="B30" s="29" t="s">
        <v>26</v>
      </c>
      <c r="C30" s="81" t="s">
        <v>12</v>
      </c>
      <c r="D30" s="82" t="s">
        <v>51</v>
      </c>
      <c r="E30" s="83" t="s">
        <v>50</v>
      </c>
      <c r="F30" s="84">
        <v>338.23</v>
      </c>
      <c r="G30" s="25">
        <v>1</v>
      </c>
      <c r="H30" s="85">
        <f>F30*G30</f>
        <v>338.23</v>
      </c>
      <c r="I30" s="86"/>
      <c r="J30" s="86"/>
      <c r="K30" s="87"/>
      <c r="L30" s="97"/>
    </row>
    <row r="31" spans="1:12" s="89" customFormat="1" ht="12.75">
      <c r="A31" s="24"/>
      <c r="B31" s="29"/>
      <c r="C31" s="81"/>
      <c r="D31" s="82"/>
      <c r="E31" s="153" t="s">
        <v>29</v>
      </c>
      <c r="F31" s="84"/>
      <c r="G31" s="25"/>
      <c r="H31" s="85"/>
      <c r="I31" s="86"/>
      <c r="J31" s="86"/>
      <c r="K31" s="87"/>
      <c r="L31" s="88"/>
    </row>
    <row r="32" spans="1:12" s="89" customFormat="1" ht="12.75">
      <c r="A32" s="24"/>
      <c r="B32" s="29"/>
      <c r="C32" s="81"/>
      <c r="D32" s="82"/>
      <c r="E32" s="153" t="s">
        <v>52</v>
      </c>
      <c r="F32" s="84"/>
      <c r="G32" s="25"/>
      <c r="H32" s="85"/>
      <c r="I32" s="86"/>
      <c r="J32" s="86"/>
      <c r="K32" s="87"/>
      <c r="L32" s="88"/>
    </row>
    <row r="33" spans="1:12" s="89" customFormat="1" ht="12.75">
      <c r="A33" s="24"/>
      <c r="B33" s="29"/>
      <c r="C33" s="81"/>
      <c r="D33" s="82"/>
      <c r="E33" s="153" t="s">
        <v>31</v>
      </c>
      <c r="F33" s="84"/>
      <c r="G33" s="25"/>
      <c r="H33" s="85"/>
      <c r="I33" s="86"/>
      <c r="J33" s="86"/>
      <c r="K33" s="87"/>
      <c r="L33" s="88"/>
    </row>
    <row r="34" spans="1:12" s="89" customFormat="1" ht="12.75">
      <c r="A34" s="24"/>
      <c r="B34" s="29"/>
      <c r="C34" s="81"/>
      <c r="D34" s="82"/>
      <c r="E34" s="153" t="s">
        <v>53</v>
      </c>
      <c r="F34" s="84"/>
      <c r="G34" s="25"/>
      <c r="H34" s="85"/>
      <c r="I34" s="86"/>
      <c r="J34" s="86"/>
      <c r="K34" s="87"/>
      <c r="L34" s="88"/>
    </row>
    <row r="35" spans="1:12" s="89" customFormat="1" ht="12.75">
      <c r="A35" s="24"/>
      <c r="B35" s="29"/>
      <c r="C35" s="81"/>
      <c r="D35" s="82"/>
      <c r="E35" s="153" t="s">
        <v>54</v>
      </c>
      <c r="F35" s="84"/>
      <c r="G35" s="25"/>
      <c r="H35" s="85"/>
      <c r="I35" s="86"/>
      <c r="J35" s="86"/>
      <c r="K35" s="87"/>
      <c r="L35" s="88"/>
    </row>
    <row r="36" spans="1:12" s="89" customFormat="1" ht="12.75">
      <c r="A36" s="24"/>
      <c r="B36" s="29"/>
      <c r="C36" s="81"/>
      <c r="D36" s="82"/>
      <c r="E36" s="153" t="s">
        <v>55</v>
      </c>
      <c r="F36" s="84"/>
      <c r="G36" s="25"/>
      <c r="H36" s="85"/>
      <c r="I36" s="86"/>
      <c r="J36" s="86"/>
      <c r="K36" s="87"/>
      <c r="L36" s="88"/>
    </row>
    <row r="37" spans="1:12" s="89" customFormat="1" ht="12.75">
      <c r="A37" s="24"/>
      <c r="B37" s="29"/>
      <c r="C37" s="81"/>
      <c r="D37" s="82"/>
      <c r="E37" s="153" t="s">
        <v>56</v>
      </c>
      <c r="F37" s="84"/>
      <c r="G37" s="25"/>
      <c r="H37" s="85"/>
      <c r="I37" s="86"/>
      <c r="J37" s="86"/>
      <c r="K37" s="87"/>
      <c r="L37" s="88"/>
    </row>
    <row r="38" spans="1:12" s="89" customFormat="1" ht="12.75">
      <c r="A38" s="24"/>
      <c r="B38" s="29"/>
      <c r="C38" s="81"/>
      <c r="D38" s="82"/>
      <c r="E38" s="153" t="s">
        <v>57</v>
      </c>
      <c r="F38" s="84"/>
      <c r="G38" s="25"/>
      <c r="H38" s="85"/>
      <c r="I38" s="86"/>
      <c r="J38" s="86"/>
      <c r="K38" s="87"/>
      <c r="L38" s="88"/>
    </row>
    <row r="39" spans="1:12" s="89" customFormat="1" ht="12.75">
      <c r="A39" s="24"/>
      <c r="B39" s="29"/>
      <c r="C39" s="81"/>
      <c r="D39" s="82"/>
      <c r="E39" s="153" t="s">
        <v>37</v>
      </c>
      <c r="F39" s="84"/>
      <c r="G39" s="25"/>
      <c r="H39" s="85"/>
      <c r="I39" s="86"/>
      <c r="J39" s="86"/>
      <c r="K39" s="87"/>
      <c r="L39" s="88"/>
    </row>
    <row r="40" spans="1:12" s="89" customFormat="1" ht="12.75">
      <c r="A40" s="24"/>
      <c r="B40" s="29"/>
      <c r="C40" s="81"/>
      <c r="D40" s="82"/>
      <c r="E40" s="153" t="s">
        <v>38</v>
      </c>
      <c r="F40" s="84"/>
      <c r="G40" s="25"/>
      <c r="H40" s="85"/>
      <c r="I40" s="86"/>
      <c r="J40" s="86"/>
      <c r="K40" s="87"/>
      <c r="L40" s="88"/>
    </row>
    <row r="41" spans="1:12" s="89" customFormat="1" ht="12.75">
      <c r="A41" s="24"/>
      <c r="B41" s="29"/>
      <c r="C41" s="81"/>
      <c r="D41" s="82"/>
      <c r="E41" s="153" t="s">
        <v>39</v>
      </c>
      <c r="F41" s="84"/>
      <c r="G41" s="25"/>
      <c r="H41" s="85"/>
      <c r="I41" s="86"/>
      <c r="J41" s="86"/>
      <c r="K41" s="87"/>
      <c r="L41" s="88"/>
    </row>
    <row r="42" spans="1:12" s="89" customFormat="1" ht="12.75">
      <c r="A42" s="24"/>
      <c r="B42" s="29"/>
      <c r="C42" s="81"/>
      <c r="D42" s="82"/>
      <c r="E42" s="153" t="s">
        <v>40</v>
      </c>
      <c r="F42" s="84"/>
      <c r="G42" s="25"/>
      <c r="H42" s="85"/>
      <c r="I42" s="86"/>
      <c r="J42" s="86"/>
      <c r="K42" s="87"/>
      <c r="L42" s="88"/>
    </row>
    <row r="43" spans="1:12" s="89" customFormat="1" ht="12.75">
      <c r="A43" s="24"/>
      <c r="B43" s="29"/>
      <c r="C43" s="81"/>
      <c r="D43" s="82"/>
      <c r="E43" s="153" t="s">
        <v>41</v>
      </c>
      <c r="F43" s="84"/>
      <c r="G43" s="25"/>
      <c r="H43" s="85"/>
      <c r="I43" s="86"/>
      <c r="J43" s="86"/>
      <c r="K43" s="87"/>
      <c r="L43" s="88"/>
    </row>
    <row r="44" spans="1:12" s="89" customFormat="1" ht="12.75">
      <c r="A44" s="24"/>
      <c r="B44" s="29"/>
      <c r="C44" s="81"/>
      <c r="D44" s="45" t="s">
        <v>45</v>
      </c>
      <c r="E44" s="152" t="s">
        <v>44</v>
      </c>
      <c r="F44" s="63">
        <v>15.13</v>
      </c>
      <c r="G44" s="25">
        <v>1</v>
      </c>
      <c r="H44" s="85">
        <f>F44*G44</f>
        <v>15.13</v>
      </c>
      <c r="I44" s="86"/>
      <c r="J44" s="86"/>
      <c r="K44" s="87"/>
      <c r="L44" s="88"/>
    </row>
    <row r="45" spans="1:12" s="89" customFormat="1" ht="12.75">
      <c r="A45" s="24"/>
      <c r="B45" s="29"/>
      <c r="C45" s="81"/>
      <c r="D45" s="45" t="s">
        <v>46</v>
      </c>
      <c r="E45" s="50" t="s">
        <v>47</v>
      </c>
      <c r="F45" s="63">
        <v>21.85</v>
      </c>
      <c r="G45" s="25">
        <v>1</v>
      </c>
      <c r="H45" s="85">
        <f>F45*G45</f>
        <v>21.85</v>
      </c>
      <c r="I45" s="86"/>
      <c r="J45" s="86"/>
      <c r="K45" s="87"/>
      <c r="L45" s="88"/>
    </row>
    <row r="46" spans="3:12" s="31" customFormat="1" ht="12.75">
      <c r="C46" s="119"/>
      <c r="D46" s="32" t="s">
        <v>5</v>
      </c>
      <c r="E46" s="80"/>
      <c r="F46" s="120"/>
      <c r="G46" s="121"/>
      <c r="H46" s="120">
        <f>$C$5/$C$4</f>
        <v>3.268</v>
      </c>
      <c r="I46" s="122"/>
      <c r="J46" s="122"/>
      <c r="K46" s="123"/>
      <c r="L46" s="124"/>
    </row>
    <row r="47" spans="1:12" s="129" customFormat="1" ht="12.75">
      <c r="A47" s="33"/>
      <c r="B47" s="33"/>
      <c r="C47" s="125"/>
      <c r="D47" s="33"/>
      <c r="E47" s="33"/>
      <c r="F47" s="126"/>
      <c r="G47" s="127"/>
      <c r="H47" s="126"/>
      <c r="I47" s="126">
        <f>SUM(H30:H46)</f>
        <v>378.478</v>
      </c>
      <c r="J47" s="126">
        <f>I47*(1+($C$7/100))</f>
        <v>457.95838</v>
      </c>
      <c r="K47" s="128">
        <f>J47+($C$6/$C$4)</f>
        <v>457.95838</v>
      </c>
      <c r="L47" s="124"/>
    </row>
    <row r="48" spans="1:12" s="49" customFormat="1" ht="12.75">
      <c r="A48" s="34">
        <v>3</v>
      </c>
      <c r="B48" s="35" t="s">
        <v>27</v>
      </c>
      <c r="C48" s="90" t="s">
        <v>12</v>
      </c>
      <c r="D48" s="91"/>
      <c r="E48" s="78" t="s">
        <v>58</v>
      </c>
      <c r="F48" s="92">
        <v>436.55</v>
      </c>
      <c r="G48" s="36">
        <v>1</v>
      </c>
      <c r="H48" s="93">
        <f>F48*G48</f>
        <v>436.55</v>
      </c>
      <c r="I48" s="94"/>
      <c r="J48" s="94"/>
      <c r="K48" s="79"/>
      <c r="L48" s="96"/>
    </row>
    <row r="49" spans="1:12" s="49" customFormat="1" ht="12.75">
      <c r="A49" s="34"/>
      <c r="B49" s="35"/>
      <c r="C49" s="90"/>
      <c r="D49" s="151"/>
      <c r="E49" s="151" t="s">
        <v>29</v>
      </c>
      <c r="F49" s="92"/>
      <c r="G49" s="36"/>
      <c r="H49" s="93"/>
      <c r="I49" s="94"/>
      <c r="J49" s="94"/>
      <c r="K49" s="79"/>
      <c r="L49" s="95"/>
    </row>
    <row r="50" spans="1:12" s="49" customFormat="1" ht="12.75">
      <c r="A50" s="34"/>
      <c r="B50" s="35"/>
      <c r="C50" s="90"/>
      <c r="D50" s="151"/>
      <c r="E50" s="151" t="s">
        <v>30</v>
      </c>
      <c r="F50" s="92"/>
      <c r="G50" s="36"/>
      <c r="H50" s="93"/>
      <c r="I50" s="94"/>
      <c r="J50" s="94"/>
      <c r="K50" s="79"/>
      <c r="L50" s="95"/>
    </row>
    <row r="51" spans="1:12" s="49" customFormat="1" ht="12.75">
      <c r="A51" s="34"/>
      <c r="B51" s="35"/>
      <c r="C51" s="90"/>
      <c r="D51" s="151"/>
      <c r="E51" s="151" t="s">
        <v>31</v>
      </c>
      <c r="F51" s="92"/>
      <c r="G51" s="36"/>
      <c r="H51" s="93"/>
      <c r="I51" s="94"/>
      <c r="J51" s="94"/>
      <c r="K51" s="79"/>
      <c r="L51" s="95"/>
    </row>
    <row r="52" spans="1:12" s="49" customFormat="1" ht="12.75">
      <c r="A52" s="34"/>
      <c r="B52" s="35"/>
      <c r="C52" s="90"/>
      <c r="D52" s="151"/>
      <c r="E52" s="151" t="s">
        <v>32</v>
      </c>
      <c r="F52" s="92"/>
      <c r="G52" s="36"/>
      <c r="H52" s="93"/>
      <c r="I52" s="94"/>
      <c r="J52" s="94"/>
      <c r="K52" s="79"/>
      <c r="L52" s="95"/>
    </row>
    <row r="53" spans="1:12" s="49" customFormat="1" ht="12.75">
      <c r="A53" s="34"/>
      <c r="B53" s="35"/>
      <c r="C53" s="90"/>
      <c r="D53" s="151"/>
      <c r="E53" s="151" t="s">
        <v>33</v>
      </c>
      <c r="F53" s="92"/>
      <c r="G53" s="36"/>
      <c r="H53" s="93"/>
      <c r="I53" s="94"/>
      <c r="J53" s="94"/>
      <c r="K53" s="79"/>
      <c r="L53" s="95"/>
    </row>
    <row r="54" spans="1:12" s="49" customFormat="1" ht="12.75">
      <c r="A54" s="34"/>
      <c r="B54" s="35"/>
      <c r="C54" s="90"/>
      <c r="D54" s="151"/>
      <c r="E54" s="151" t="s">
        <v>34</v>
      </c>
      <c r="F54" s="92"/>
      <c r="G54" s="36"/>
      <c r="H54" s="93"/>
      <c r="I54" s="94"/>
      <c r="J54" s="94"/>
      <c r="K54" s="79"/>
      <c r="L54" s="95"/>
    </row>
    <row r="55" spans="1:12" s="49" customFormat="1" ht="12.75">
      <c r="A55" s="34"/>
      <c r="B55" s="35"/>
      <c r="C55" s="90"/>
      <c r="D55" s="151"/>
      <c r="E55" s="151" t="s">
        <v>35</v>
      </c>
      <c r="F55" s="92"/>
      <c r="G55" s="36"/>
      <c r="H55" s="93"/>
      <c r="I55" s="94"/>
      <c r="J55" s="94"/>
      <c r="K55" s="79"/>
      <c r="L55" s="95"/>
    </row>
    <row r="56" spans="1:12" s="49" customFormat="1" ht="12.75">
      <c r="A56" s="34"/>
      <c r="B56" s="35"/>
      <c r="C56" s="90"/>
      <c r="D56" s="151"/>
      <c r="E56" s="151" t="s">
        <v>36</v>
      </c>
      <c r="F56" s="92"/>
      <c r="G56" s="36"/>
      <c r="H56" s="93"/>
      <c r="I56" s="94"/>
      <c r="J56" s="94"/>
      <c r="K56" s="79"/>
      <c r="L56" s="95"/>
    </row>
    <row r="57" spans="1:12" s="49" customFormat="1" ht="12.75">
      <c r="A57" s="34"/>
      <c r="B57" s="35"/>
      <c r="C57" s="90"/>
      <c r="D57" s="151"/>
      <c r="E57" s="151" t="s">
        <v>37</v>
      </c>
      <c r="F57" s="92"/>
      <c r="G57" s="36"/>
      <c r="H57" s="93"/>
      <c r="I57" s="94"/>
      <c r="J57" s="94"/>
      <c r="K57" s="79"/>
      <c r="L57" s="95"/>
    </row>
    <row r="58" spans="1:12" s="49" customFormat="1" ht="12.75">
      <c r="A58" s="34"/>
      <c r="B58" s="35"/>
      <c r="C58" s="90"/>
      <c r="D58" s="151"/>
      <c r="E58" s="151" t="s">
        <v>38</v>
      </c>
      <c r="F58" s="92"/>
      <c r="G58" s="36"/>
      <c r="H58" s="93"/>
      <c r="I58" s="94"/>
      <c r="J58" s="94"/>
      <c r="K58" s="79"/>
      <c r="L58" s="95"/>
    </row>
    <row r="59" spans="1:12" s="49" customFormat="1" ht="12.75">
      <c r="A59" s="34"/>
      <c r="B59" s="35"/>
      <c r="C59" s="90"/>
      <c r="D59" s="151"/>
      <c r="E59" s="151" t="s">
        <v>39</v>
      </c>
      <c r="F59" s="92"/>
      <c r="G59" s="36"/>
      <c r="H59" s="93"/>
      <c r="I59" s="94"/>
      <c r="J59" s="94"/>
      <c r="K59" s="79"/>
      <c r="L59" s="95"/>
    </row>
    <row r="60" spans="1:12" s="49" customFormat="1" ht="12.75">
      <c r="A60" s="34"/>
      <c r="B60" s="35"/>
      <c r="C60" s="90"/>
      <c r="D60" s="151"/>
      <c r="E60" s="151" t="s">
        <v>40</v>
      </c>
      <c r="F60" s="92"/>
      <c r="G60" s="36"/>
      <c r="H60" s="93"/>
      <c r="I60" s="94"/>
      <c r="J60" s="94"/>
      <c r="K60" s="79"/>
      <c r="L60" s="95"/>
    </row>
    <row r="61" spans="1:12" s="49" customFormat="1" ht="12.75">
      <c r="A61" s="34"/>
      <c r="B61" s="35"/>
      <c r="C61" s="90"/>
      <c r="D61" s="151"/>
      <c r="E61" s="151" t="s">
        <v>41</v>
      </c>
      <c r="F61" s="92"/>
      <c r="G61" s="36"/>
      <c r="H61" s="93"/>
      <c r="I61" s="94"/>
      <c r="J61" s="94"/>
      <c r="K61" s="79"/>
      <c r="L61" s="95"/>
    </row>
    <row r="62" spans="1:12" s="49" customFormat="1" ht="12.75">
      <c r="A62" s="34"/>
      <c r="B62" s="35"/>
      <c r="C62" s="90"/>
      <c r="D62" s="142" t="s">
        <v>20</v>
      </c>
      <c r="E62" s="143" t="s">
        <v>66</v>
      </c>
      <c r="F62" s="92"/>
      <c r="G62" s="36"/>
      <c r="H62" s="93"/>
      <c r="I62" s="94"/>
      <c r="J62" s="94"/>
      <c r="K62" s="79"/>
      <c r="L62" s="95"/>
    </row>
    <row r="63" spans="1:12" s="49" customFormat="1" ht="12.75">
      <c r="A63" s="34"/>
      <c r="B63" s="35"/>
      <c r="C63" s="90"/>
      <c r="D63" s="91" t="s">
        <v>63</v>
      </c>
      <c r="E63" s="78" t="s">
        <v>62</v>
      </c>
      <c r="F63" s="92">
        <v>15.13</v>
      </c>
      <c r="G63" s="36">
        <v>1</v>
      </c>
      <c r="H63" s="93">
        <f>F63*G63</f>
        <v>15.13</v>
      </c>
      <c r="I63" s="94"/>
      <c r="J63" s="94"/>
      <c r="K63" s="79"/>
      <c r="L63" s="95"/>
    </row>
    <row r="64" spans="1:12" s="147" customFormat="1" ht="12.75">
      <c r="A64" s="140"/>
      <c r="B64" s="140"/>
      <c r="C64" s="141"/>
      <c r="D64" s="91" t="s">
        <v>65</v>
      </c>
      <c r="E64" s="78" t="s">
        <v>64</v>
      </c>
      <c r="F64" s="92">
        <v>38.66</v>
      </c>
      <c r="G64" s="149">
        <v>1</v>
      </c>
      <c r="H64" s="150">
        <f>F64*G64</f>
        <v>38.66</v>
      </c>
      <c r="I64" s="92"/>
      <c r="J64" s="144"/>
      <c r="K64" s="145"/>
      <c r="L64" s="146"/>
    </row>
    <row r="65" spans="2:12" s="49" customFormat="1" ht="12.75">
      <c r="B65" s="34"/>
      <c r="C65" s="34"/>
      <c r="D65" s="37" t="s">
        <v>5</v>
      </c>
      <c r="E65" s="130"/>
      <c r="F65" s="92"/>
      <c r="G65" s="110"/>
      <c r="H65" s="111">
        <f>$C$5/$C$4</f>
        <v>3.268</v>
      </c>
      <c r="I65" s="66"/>
      <c r="J65" s="66"/>
      <c r="K65" s="67"/>
      <c r="L65" s="68"/>
    </row>
    <row r="66" spans="1:12" s="49" customFormat="1" ht="12.75">
      <c r="A66" s="38"/>
      <c r="B66" s="38"/>
      <c r="C66" s="114"/>
      <c r="D66" s="38"/>
      <c r="E66" s="38"/>
      <c r="F66" s="131"/>
      <c r="G66" s="132"/>
      <c r="H66" s="131"/>
      <c r="I66" s="117">
        <f>SUM(H48:H65)</f>
        <v>493.608</v>
      </c>
      <c r="J66" s="117">
        <f>I66*(1+($C$7/100))</f>
        <v>597.26568</v>
      </c>
      <c r="K66" s="118">
        <f>J66+($C$6/$C$4)</f>
        <v>597.26568</v>
      </c>
      <c r="L66" s="133"/>
    </row>
    <row r="67" spans="1:12" s="74" customFormat="1" ht="12.75">
      <c r="A67" s="39">
        <v>4</v>
      </c>
      <c r="B67" s="40" t="s">
        <v>28</v>
      </c>
      <c r="C67" s="69" t="s">
        <v>12</v>
      </c>
      <c r="D67" s="30" t="s">
        <v>68</v>
      </c>
      <c r="E67" s="51" t="s">
        <v>67</v>
      </c>
      <c r="F67" s="139">
        <v>91.6</v>
      </c>
      <c r="G67" s="75">
        <v>1</v>
      </c>
      <c r="H67" s="76">
        <f>F67*G67</f>
        <v>91.6</v>
      </c>
      <c r="I67" s="71"/>
      <c r="J67" s="71"/>
      <c r="K67" s="72"/>
      <c r="L67" s="77"/>
    </row>
    <row r="68" spans="1:12" s="74" customFormat="1" ht="12.75">
      <c r="A68" s="39"/>
      <c r="B68" s="40"/>
      <c r="C68" s="69"/>
      <c r="D68" s="30"/>
      <c r="E68" s="154" t="s">
        <v>69</v>
      </c>
      <c r="F68" s="70"/>
      <c r="G68" s="75"/>
      <c r="H68" s="76"/>
      <c r="I68" s="71"/>
      <c r="J68" s="71"/>
      <c r="K68" s="72"/>
      <c r="L68" s="73"/>
    </row>
    <row r="69" spans="1:12" s="74" customFormat="1" ht="12.75">
      <c r="A69" s="39"/>
      <c r="B69" s="40"/>
      <c r="C69" s="69"/>
      <c r="D69" s="30" t="s">
        <v>72</v>
      </c>
      <c r="E69" s="51" t="s">
        <v>70</v>
      </c>
      <c r="F69" s="139">
        <v>89.92</v>
      </c>
      <c r="G69" s="75">
        <v>1</v>
      </c>
      <c r="H69" s="76">
        <f>F69*G69</f>
        <v>89.92</v>
      </c>
      <c r="I69" s="71"/>
      <c r="J69" s="71"/>
      <c r="K69" s="72"/>
      <c r="L69" s="73"/>
    </row>
    <row r="70" spans="1:12" s="74" customFormat="1" ht="12.75">
      <c r="A70" s="39"/>
      <c r="B70" s="40"/>
      <c r="C70" s="69"/>
      <c r="D70" s="30"/>
      <c r="E70" s="154" t="s">
        <v>71</v>
      </c>
      <c r="F70" s="70"/>
      <c r="G70" s="75"/>
      <c r="H70" s="76"/>
      <c r="I70" s="71"/>
      <c r="J70" s="71"/>
      <c r="K70" s="72"/>
      <c r="L70" s="73"/>
    </row>
    <row r="71" spans="1:12" s="74" customFormat="1" ht="12.75">
      <c r="A71" s="39"/>
      <c r="B71" s="40"/>
      <c r="C71" s="69"/>
      <c r="D71" s="142" t="s">
        <v>20</v>
      </c>
      <c r="E71" s="143" t="s">
        <v>66</v>
      </c>
      <c r="F71" s="70"/>
      <c r="G71" s="75"/>
      <c r="H71" s="76"/>
      <c r="I71" s="71"/>
      <c r="J71" s="71"/>
      <c r="K71" s="72"/>
      <c r="L71" s="73"/>
    </row>
    <row r="72" spans="1:12" s="74" customFormat="1" ht="12.75">
      <c r="A72" s="39"/>
      <c r="B72" s="40"/>
      <c r="C72" s="69"/>
      <c r="D72" s="32" t="s">
        <v>5</v>
      </c>
      <c r="E72" s="80"/>
      <c r="F72" s="120"/>
      <c r="G72" s="121"/>
      <c r="H72" s="120">
        <f>$C$5/$C$4</f>
        <v>3.268</v>
      </c>
      <c r="I72" s="71"/>
      <c r="J72" s="71"/>
      <c r="K72" s="72"/>
      <c r="L72" s="73"/>
    </row>
    <row r="73" spans="1:12" s="74" customFormat="1" ht="12.75">
      <c r="A73" s="41"/>
      <c r="B73" s="41"/>
      <c r="C73" s="41"/>
      <c r="D73" s="42"/>
      <c r="E73" s="41"/>
      <c r="F73" s="126"/>
      <c r="G73" s="127"/>
      <c r="H73" s="126"/>
      <c r="I73" s="126">
        <f>SUM(H67:H73)</f>
        <v>184.78799999999998</v>
      </c>
      <c r="J73" s="126">
        <f>I73*(1+($C$7/100))</f>
        <v>223.59347999999997</v>
      </c>
      <c r="K73" s="128">
        <f>J73+($C$6/$C$4)</f>
        <v>223.59347999999997</v>
      </c>
      <c r="L73" s="124"/>
    </row>
    <row r="74" spans="1:12" s="74" customFormat="1" ht="12.75">
      <c r="A74" s="80">
        <v>5</v>
      </c>
      <c r="B74" s="51" t="s">
        <v>19</v>
      </c>
      <c r="C74" s="69" t="s">
        <v>17</v>
      </c>
      <c r="D74" s="45" t="s">
        <v>74</v>
      </c>
      <c r="E74" s="50" t="s">
        <v>73</v>
      </c>
      <c r="F74" s="104">
        <v>36.97</v>
      </c>
      <c r="G74" s="105">
        <v>1</v>
      </c>
      <c r="H74" s="104">
        <f>G74*F74</f>
        <v>36.97</v>
      </c>
      <c r="I74" s="104"/>
      <c r="J74" s="104"/>
      <c r="K74" s="106"/>
      <c r="L74" s="96"/>
    </row>
    <row r="75" spans="2:12" s="49" customFormat="1" ht="12.75">
      <c r="B75" s="34"/>
      <c r="C75" s="34"/>
      <c r="D75" s="37" t="s">
        <v>5</v>
      </c>
      <c r="E75" s="130"/>
      <c r="F75" s="111"/>
      <c r="G75" s="110"/>
      <c r="H75" s="111">
        <f>$C$5/$C$4</f>
        <v>3.268</v>
      </c>
      <c r="I75" s="66"/>
      <c r="J75" s="66"/>
      <c r="K75" s="67"/>
      <c r="L75" s="68"/>
    </row>
    <row r="76" spans="1:12" s="49" customFormat="1" ht="12.75">
      <c r="A76" s="38"/>
      <c r="B76" s="38"/>
      <c r="C76" s="114"/>
      <c r="D76" s="38"/>
      <c r="E76" s="38"/>
      <c r="F76" s="115"/>
      <c r="G76" s="116"/>
      <c r="H76" s="117"/>
      <c r="I76" s="117">
        <f>SUM(H74:H75)</f>
        <v>40.238</v>
      </c>
      <c r="J76" s="117">
        <f>I76*(1+($C$7/100))</f>
        <v>48.687979999999996</v>
      </c>
      <c r="K76" s="118">
        <f>J76+($C$6/$C$4)</f>
        <v>48.687979999999996</v>
      </c>
      <c r="L76" s="68"/>
    </row>
    <row r="77" spans="4:12" s="21" customFormat="1" ht="12.75">
      <c r="D77" s="22"/>
      <c r="E77" s="22"/>
      <c r="F77" s="55"/>
      <c r="G77" s="23"/>
      <c r="H77" s="55">
        <f>SUM(H11:H76)</f>
        <v>1615.0800000000004</v>
      </c>
      <c r="I77" s="55">
        <f>SUM(I11:I76)</f>
        <v>1615.0800000000002</v>
      </c>
      <c r="J77" s="55">
        <f>SUM(J11:J76)</f>
        <v>1954.2468</v>
      </c>
      <c r="K77" s="135">
        <f>SUM(K11:K76)</f>
        <v>1954.2468</v>
      </c>
      <c r="L77" s="26"/>
    </row>
    <row r="78" spans="6:8" ht="12.75">
      <c r="F78" s="136"/>
      <c r="G78" s="137" t="s">
        <v>22</v>
      </c>
      <c r="H78" s="138">
        <f>H77*($C$7/100)</f>
        <v>339.1668000000001</v>
      </c>
    </row>
    <row r="79" spans="7:11" ht="12.75">
      <c r="G79" s="20"/>
      <c r="H79" s="57">
        <f>H77+H78</f>
        <v>1954.2468000000003</v>
      </c>
      <c r="I79" s="56" t="s">
        <v>13</v>
      </c>
      <c r="J79" s="57">
        <f>H77+H78</f>
        <v>1954.2468000000003</v>
      </c>
      <c r="K79" s="57" t="s">
        <v>15</v>
      </c>
    </row>
    <row r="80" spans="7:8" ht="12.75">
      <c r="G80" s="20"/>
      <c r="H80" s="27"/>
    </row>
    <row r="81" spans="5:10" ht="12.75">
      <c r="E81" s="18"/>
      <c r="F81" s="58"/>
      <c r="G81" s="20"/>
      <c r="H81" s="148" t="s">
        <v>18</v>
      </c>
      <c r="I81" s="148"/>
      <c r="J81" s="56">
        <f>H77-C5+H78</f>
        <v>1937.9068000000007</v>
      </c>
    </row>
    <row r="82" spans="5:11" ht="12.75">
      <c r="E82" s="9"/>
      <c r="F82" s="58"/>
      <c r="G82" s="20"/>
      <c r="H82" s="27"/>
      <c r="I82" s="56" t="s">
        <v>14</v>
      </c>
      <c r="J82" s="134">
        <f>H77-C5</f>
        <v>1598.7400000000005</v>
      </c>
      <c r="K82" s="134" t="s">
        <v>24</v>
      </c>
    </row>
    <row r="83" spans="5:8" ht="12.75">
      <c r="E83" s="8"/>
      <c r="F83" s="58"/>
      <c r="G83" s="20"/>
      <c r="H83" s="27"/>
    </row>
    <row r="84" spans="5:8" ht="12.75">
      <c r="E84" s="8"/>
      <c r="F84" s="58"/>
      <c r="G84" s="20"/>
      <c r="H84" s="27"/>
    </row>
    <row r="85" spans="5:8" ht="12.75">
      <c r="E85" s="8"/>
      <c r="F85" s="58"/>
      <c r="G85" s="20"/>
      <c r="H85" s="27"/>
    </row>
    <row r="86" spans="5:8" ht="12.75">
      <c r="E86" s="8"/>
      <c r="F86" s="58"/>
      <c r="G86" s="20"/>
      <c r="H86" s="27"/>
    </row>
    <row r="87" spans="5:6" ht="12.75">
      <c r="E87" s="8"/>
      <c r="F87" s="58"/>
    </row>
    <row r="88" spans="5:6" ht="12.75">
      <c r="E88"/>
      <c r="F88" s="58"/>
    </row>
    <row r="89" spans="5:6" ht="12.75">
      <c r="E89" s="8"/>
      <c r="F89" s="58"/>
    </row>
    <row r="90" ht="12.75">
      <c r="E90" s="8"/>
    </row>
    <row r="91" spans="5:6" ht="12.75">
      <c r="E91" s="8"/>
      <c r="F91" s="58"/>
    </row>
  </sheetData>
  <sheetProtection/>
  <mergeCells count="1">
    <mergeCell ref="H81:I8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LLB - CEA/CNRS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tdvmib</dc:creator>
  <cp:keywords/>
  <dc:description/>
  <cp:lastModifiedBy>Fuchs, Elmar Christof</cp:lastModifiedBy>
  <cp:lastPrinted>2021-01-26T16:02:31Z</cp:lastPrinted>
  <dcterms:created xsi:type="dcterms:W3CDTF">2011-02-13T11:22:08Z</dcterms:created>
  <dcterms:modified xsi:type="dcterms:W3CDTF">2022-04-19T14:23:34Z</dcterms:modified>
  <cp:category/>
  <cp:version/>
  <cp:contentType/>
  <cp:contentStatus/>
</cp:coreProperties>
</file>