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45" windowHeight="4530" activeTab="0"/>
  </bookViews>
  <sheets>
    <sheet name="bestellingen lente 2022" sheetId="1" r:id="rId1"/>
  </sheets>
  <definedNames>
    <definedName name="_xlnm.Print_Area" localSheetId="0">'bestellingen lente 2022'!$A$1:$K$35</definedName>
  </definedNames>
  <calcPr fullCalcOnLoad="1"/>
</workbook>
</file>

<file path=xl/sharedStrings.xml><?xml version="1.0" encoding="utf-8"?>
<sst xmlns="http://schemas.openxmlformats.org/spreadsheetml/2006/main" count="57" uniqueCount="43">
  <si>
    <t>Item Ref:</t>
  </si>
  <si>
    <t>Naam</t>
  </si>
  <si>
    <t>Prijs</t>
  </si>
  <si>
    <t>Hvh</t>
  </si>
  <si>
    <t>Som</t>
  </si>
  <si>
    <t>Verzending</t>
  </si>
  <si>
    <t>Aantaal mensen</t>
  </si>
  <si>
    <t>Som / Mens</t>
  </si>
  <si>
    <t>VAT %</t>
  </si>
  <si>
    <t>Dojo</t>
  </si>
  <si>
    <t xml:space="preserve"> + VAT   </t>
  </si>
  <si>
    <t>Beschrijving</t>
  </si>
  <si>
    <t>Shinbukan</t>
  </si>
  <si>
    <t>m. VAT</t>
  </si>
  <si>
    <t>zonder alles</t>
  </si>
  <si>
    <t>(Total)</t>
  </si>
  <si>
    <t xml:space="preserve">p.p. </t>
  </si>
  <si>
    <t>zonder verzendkosten</t>
  </si>
  <si>
    <t>Shinbukan / Kitanamikai Bestellingen - Spreadsheet 2  / 2021 - Ninecircles.EU</t>
  </si>
  <si>
    <t>VAT (21%)</t>
  </si>
  <si>
    <t>Total</t>
  </si>
  <si>
    <t>(Items)</t>
  </si>
  <si>
    <t>Celia</t>
  </si>
  <si>
    <t>C-S</t>
  </si>
  <si>
    <t>John Potts</t>
  </si>
  <si>
    <t>Willem</t>
  </si>
  <si>
    <t>Jan-Paul</t>
  </si>
  <si>
    <t>Elmar</t>
  </si>
  <si>
    <t>BS-18-39</t>
  </si>
  <si>
    <t>Hakuden Ladies Oval Grip Shinai</t>
  </si>
  <si>
    <t>H-8</t>
  </si>
  <si>
    <t>BS-4K</t>
  </si>
  <si>
    <t>Enshin Koban Gata (Oval Grip)</t>
  </si>
  <si>
    <t>SP-12-C</t>
  </si>
  <si>
    <t>Tombo Push On Dome (red)</t>
  </si>
  <si>
    <t>Hakama - Indigo Dyed Tokujo Jirushi #8,800 Cotton, 98cm / Size 26</t>
  </si>
  <si>
    <t>Brown Stained Oak Shoto - 56 cm</t>
  </si>
  <si>
    <t>AS-4</t>
  </si>
  <si>
    <t>Men Himo - 7 Shaku Blue</t>
  </si>
  <si>
    <t>allebei</t>
  </si>
  <si>
    <t>Andreas</t>
  </si>
  <si>
    <t>AS-6</t>
  </si>
  <si>
    <t>Do Himo (blue)</t>
  </si>
</sst>
</file>

<file path=xl/styles.xml><?xml version="1.0" encoding="utf-8"?>
<styleSheet xmlns="http://schemas.openxmlformats.org/spreadsheetml/2006/main">
  <numFmts count="4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&quot;€&quot;\ * #,##0.00_);_(&quot;€&quot;\ * \(#,##0.00\);_(&quot;€&quot;\ * &quot;-&quot;??_);_(@_)"/>
    <numFmt numFmtId="186" formatCode="[$£-809]#,##0.00"/>
    <numFmt numFmtId="187" formatCode="&quot;€&quot;\ #,##0.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£-491]#,##0.00"/>
    <numFmt numFmtId="193" formatCode="[$€-413]\ #,##0.00"/>
    <numFmt numFmtId="194" formatCode=";;;"/>
    <numFmt numFmtId="195" formatCode="[$-C07]dddd\,\ d\.\ mmmm\ yyyy"/>
    <numFmt numFmtId="196" formatCode="0.00000"/>
    <numFmt numFmtId="197" formatCode="0.0000"/>
    <numFmt numFmtId="198" formatCode="0.00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22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gray0625">
        <fgColor theme="0" tint="-0.149959996342659"/>
        <bgColor theme="0"/>
      </patternFill>
    </fill>
    <fill>
      <patternFill patternType="solid">
        <fgColor theme="0"/>
        <bgColor indexed="64"/>
      </patternFill>
    </fill>
    <fill>
      <patternFill patternType="gray0625">
        <fgColor theme="0" tint="-0.149959996342659"/>
        <bgColor rgb="FFFFCC99"/>
      </patternFill>
    </fill>
    <fill>
      <patternFill patternType="solid">
        <fgColor rgb="FF92D050"/>
        <bgColor indexed="64"/>
      </patternFill>
    </fill>
    <fill>
      <patternFill patternType="solid">
        <fgColor rgb="FFFFCC99"/>
        <bgColor indexed="64"/>
      </patternFill>
    </fill>
    <fill>
      <patternFill patternType="gray0625">
        <fgColor theme="0" tint="-0.149959996342659"/>
        <bgColor rgb="FF92D050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hair"/>
      <top/>
      <bottom style="thin"/>
    </border>
    <border>
      <left style="hair"/>
      <right style="hair"/>
      <top/>
      <bottom style="thin"/>
    </border>
    <border>
      <left/>
      <right/>
      <top style="hair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 horizontal="left"/>
    </xf>
    <xf numFmtId="2" fontId="0" fillId="33" borderId="0" xfId="0" applyNumberFormat="1" applyFill="1" applyBorder="1" applyAlignment="1">
      <alignment horizontal="right"/>
    </xf>
    <xf numFmtId="186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34" borderId="0" xfId="0" applyFill="1" applyBorder="1" applyAlignment="1">
      <alignment/>
    </xf>
    <xf numFmtId="0" fontId="3" fillId="34" borderId="0" xfId="0" applyFont="1" applyFill="1" applyBorder="1" applyAlignment="1">
      <alignment/>
    </xf>
    <xf numFmtId="0" fontId="0" fillId="34" borderId="0" xfId="0" applyFill="1" applyBorder="1" applyAlignment="1">
      <alignment horizontal="left"/>
    </xf>
    <xf numFmtId="1" fontId="0" fillId="34" borderId="0" xfId="0" applyNumberForma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3" fillId="34" borderId="11" xfId="0" applyFont="1" applyFill="1" applyBorder="1" applyAlignment="1">
      <alignment horizontal="left"/>
    </xf>
    <xf numFmtId="1" fontId="3" fillId="34" borderId="11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left"/>
    </xf>
    <xf numFmtId="186" fontId="3" fillId="0" borderId="0" xfId="0" applyNumberFormat="1" applyFont="1" applyFill="1" applyBorder="1" applyAlignment="1">
      <alignment horizontal="left"/>
    </xf>
    <xf numFmtId="0" fontId="0" fillId="34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5" borderId="0" xfId="0" applyFont="1" applyFill="1" applyAlignment="1">
      <alignment vertical="center"/>
    </xf>
    <xf numFmtId="0" fontId="0" fillId="35" borderId="0" xfId="0" applyFont="1" applyFill="1" applyAlignment="1">
      <alignment horizontal="center" vertical="center"/>
    </xf>
    <xf numFmtId="187" fontId="0" fillId="0" borderId="0" xfId="0" applyNumberFormat="1" applyBorder="1" applyAlignment="1">
      <alignment/>
    </xf>
    <xf numFmtId="0" fontId="0" fillId="33" borderId="0" xfId="0" applyFont="1" applyFill="1" applyBorder="1" applyAlignment="1">
      <alignment horizontal="left"/>
    </xf>
    <xf numFmtId="0" fontId="0" fillId="36" borderId="0" xfId="0" applyFont="1" applyFill="1" applyAlignment="1">
      <alignment vertical="center"/>
    </xf>
    <xf numFmtId="0" fontId="6" fillId="37" borderId="0" xfId="0" applyFont="1" applyFill="1" applyBorder="1" applyAlignment="1">
      <alignment/>
    </xf>
    <xf numFmtId="0" fontId="8" fillId="37" borderId="0" xfId="0" applyFont="1" applyFill="1" applyBorder="1" applyAlignment="1">
      <alignment horizontal="left"/>
    </xf>
    <xf numFmtId="0" fontId="0" fillId="38" borderId="0" xfId="0" applyFont="1" applyFill="1" applyAlignment="1">
      <alignment vertical="center"/>
    </xf>
    <xf numFmtId="0" fontId="8" fillId="38" borderId="0" xfId="0" applyFont="1" applyFill="1" applyBorder="1" applyAlignment="1">
      <alignment horizontal="left"/>
    </xf>
    <xf numFmtId="0" fontId="0" fillId="37" borderId="0" xfId="0" applyFont="1" applyFill="1" applyAlignment="1">
      <alignment horizontal="right" vertical="center"/>
    </xf>
    <xf numFmtId="0" fontId="0" fillId="37" borderId="0" xfId="0" applyFont="1" applyFill="1" applyBorder="1" applyAlignment="1">
      <alignment horizontal="left"/>
    </xf>
    <xf numFmtId="0" fontId="0" fillId="38" borderId="12" xfId="0" applyFill="1" applyBorder="1" applyAlignment="1">
      <alignment/>
    </xf>
    <xf numFmtId="0" fontId="0" fillId="38" borderId="12" xfId="0" applyFont="1" applyFill="1" applyBorder="1" applyAlignment="1">
      <alignment/>
    </xf>
    <xf numFmtId="0" fontId="3" fillId="38" borderId="0" xfId="0" applyFont="1" applyFill="1" applyBorder="1" applyAlignment="1">
      <alignment/>
    </xf>
    <xf numFmtId="0" fontId="6" fillId="38" borderId="0" xfId="0" applyFont="1" applyFill="1" applyBorder="1" applyAlignment="1">
      <alignment/>
    </xf>
    <xf numFmtId="0" fontId="8" fillId="38" borderId="0" xfId="0" applyFont="1" applyFill="1" applyBorder="1" applyAlignment="1">
      <alignment horizontal="left"/>
    </xf>
    <xf numFmtId="2" fontId="0" fillId="33" borderId="0" xfId="0" applyNumberFormat="1" applyFont="1" applyFill="1" applyBorder="1" applyAlignment="1">
      <alignment horizontal="right"/>
    </xf>
    <xf numFmtId="0" fontId="0" fillId="38" borderId="0" xfId="0" applyFill="1" applyBorder="1" applyAlignment="1">
      <alignment/>
    </xf>
    <xf numFmtId="0" fontId="0" fillId="38" borderId="0" xfId="0" applyFont="1" applyFill="1" applyBorder="1" applyAlignment="1">
      <alignment/>
    </xf>
    <xf numFmtId="187" fontId="0" fillId="34" borderId="0" xfId="0" applyNumberFormat="1" applyFill="1" applyBorder="1" applyAlignment="1">
      <alignment horizontal="right"/>
    </xf>
    <xf numFmtId="187" fontId="0" fillId="34" borderId="0" xfId="0" applyNumberFormat="1" applyFill="1" applyBorder="1" applyAlignment="1">
      <alignment/>
    </xf>
    <xf numFmtId="187" fontId="3" fillId="34" borderId="11" xfId="0" applyNumberFormat="1" applyFont="1" applyFill="1" applyBorder="1" applyAlignment="1">
      <alignment horizontal="center"/>
    </xf>
    <xf numFmtId="187" fontId="0" fillId="0" borderId="0" xfId="0" applyNumberFormat="1" applyBorder="1" applyAlignment="1">
      <alignment horizontal="right"/>
    </xf>
    <xf numFmtId="187" fontId="3" fillId="0" borderId="0" xfId="0" applyNumberFormat="1" applyFont="1" applyBorder="1" applyAlignment="1">
      <alignment/>
    </xf>
    <xf numFmtId="187" fontId="0" fillId="0" borderId="0" xfId="0" applyNumberFormat="1" applyFill="1" applyBorder="1" applyAlignment="1">
      <alignment horizontal="right"/>
    </xf>
    <xf numFmtId="187" fontId="3" fillId="34" borderId="0" xfId="0" applyNumberFormat="1" applyFont="1" applyFill="1" applyBorder="1" applyAlignment="1">
      <alignment/>
    </xf>
    <xf numFmtId="187" fontId="3" fillId="34" borderId="11" xfId="0" applyNumberFormat="1" applyFont="1" applyFill="1" applyBorder="1" applyAlignment="1">
      <alignment horizontal="left"/>
    </xf>
    <xf numFmtId="187" fontId="3" fillId="33" borderId="0" xfId="0" applyNumberFormat="1" applyFont="1" applyFill="1" applyBorder="1" applyAlignment="1">
      <alignment horizontal="right"/>
    </xf>
    <xf numFmtId="0" fontId="5" fillId="38" borderId="0" xfId="0" applyFont="1" applyFill="1" applyBorder="1" applyAlignment="1">
      <alignment/>
    </xf>
    <xf numFmtId="187" fontId="0" fillId="38" borderId="0" xfId="0" applyNumberFormat="1" applyFont="1" applyFill="1" applyBorder="1" applyAlignment="1">
      <alignment horizontal="right"/>
    </xf>
    <xf numFmtId="0" fontId="0" fillId="38" borderId="0" xfId="0" applyFont="1" applyFill="1" applyBorder="1" applyAlignment="1">
      <alignment horizontal="center"/>
    </xf>
    <xf numFmtId="187" fontId="0" fillId="38" borderId="0" xfId="0" applyNumberFormat="1" applyFont="1" applyFill="1" applyBorder="1" applyAlignment="1">
      <alignment/>
    </xf>
    <xf numFmtId="187" fontId="0" fillId="38" borderId="0" xfId="0" applyNumberFormat="1" applyFill="1" applyBorder="1" applyAlignment="1">
      <alignment/>
    </xf>
    <xf numFmtId="187" fontId="3" fillId="38" borderId="0" xfId="0" applyNumberFormat="1" applyFont="1" applyFill="1" applyBorder="1" applyAlignment="1">
      <alignment/>
    </xf>
    <xf numFmtId="0" fontId="5" fillId="37" borderId="0" xfId="0" applyFont="1" applyFill="1" applyBorder="1" applyAlignment="1">
      <alignment/>
    </xf>
    <xf numFmtId="187" fontId="0" fillId="37" borderId="0" xfId="0" applyNumberFormat="1" applyFont="1" applyFill="1" applyBorder="1" applyAlignment="1">
      <alignment horizontal="right"/>
    </xf>
    <xf numFmtId="187" fontId="0" fillId="37" borderId="0" xfId="0" applyNumberFormat="1" applyFill="1" applyBorder="1" applyAlignment="1">
      <alignment vertical="center"/>
    </xf>
    <xf numFmtId="187" fontId="3" fillId="37" borderId="0" xfId="0" applyNumberFormat="1" applyFont="1" applyFill="1" applyBorder="1" applyAlignment="1">
      <alignment vertical="center"/>
    </xf>
    <xf numFmtId="0" fontId="0" fillId="35" borderId="0" xfId="0" applyFill="1" applyBorder="1" applyAlignment="1">
      <alignment/>
    </xf>
    <xf numFmtId="0" fontId="0" fillId="37" borderId="0" xfId="0" applyFont="1" applyFill="1" applyBorder="1" applyAlignment="1">
      <alignment/>
    </xf>
    <xf numFmtId="0" fontId="5" fillId="35" borderId="0" xfId="0" applyFont="1" applyFill="1" applyBorder="1" applyAlignment="1">
      <alignment vertical="center"/>
    </xf>
    <xf numFmtId="0" fontId="3" fillId="36" borderId="0" xfId="0" applyFont="1" applyFill="1" applyAlignment="1">
      <alignment/>
    </xf>
    <xf numFmtId="187" fontId="0" fillId="35" borderId="0" xfId="0" applyNumberFormat="1" applyFont="1" applyFill="1" applyBorder="1" applyAlignment="1">
      <alignment vertical="center"/>
    </xf>
    <xf numFmtId="187" fontId="0" fillId="35" borderId="0" xfId="0" applyNumberFormat="1" applyFill="1" applyBorder="1" applyAlignment="1">
      <alignment horizontal="right" vertical="center"/>
    </xf>
    <xf numFmtId="187" fontId="0" fillId="35" borderId="0" xfId="0" applyNumberFormat="1" applyFill="1" applyBorder="1" applyAlignment="1">
      <alignment vertical="center"/>
    </xf>
    <xf numFmtId="187" fontId="3" fillId="35" borderId="0" xfId="0" applyNumberFormat="1" applyFont="1" applyFill="1" applyBorder="1" applyAlignment="1">
      <alignment vertical="center"/>
    </xf>
    <xf numFmtId="0" fontId="0" fillId="39" borderId="0" xfId="0" applyFill="1" applyBorder="1" applyAlignment="1">
      <alignment/>
    </xf>
    <xf numFmtId="187" fontId="0" fillId="38" borderId="0" xfId="0" applyNumberFormat="1" applyFont="1" applyFill="1" applyBorder="1" applyAlignment="1">
      <alignment vertical="center"/>
    </xf>
    <xf numFmtId="0" fontId="5" fillId="38" borderId="12" xfId="0" applyFont="1" applyFill="1" applyBorder="1" applyAlignment="1">
      <alignment/>
    </xf>
    <xf numFmtId="0" fontId="0" fillId="38" borderId="12" xfId="0" applyFont="1" applyFill="1" applyBorder="1" applyAlignment="1">
      <alignment horizontal="center"/>
    </xf>
    <xf numFmtId="187" fontId="0" fillId="38" borderId="12" xfId="0" applyNumberFormat="1" applyFont="1" applyFill="1" applyBorder="1" applyAlignment="1">
      <alignment/>
    </xf>
    <xf numFmtId="187" fontId="0" fillId="38" borderId="12" xfId="0" applyNumberFormat="1" applyFill="1" applyBorder="1" applyAlignment="1">
      <alignment/>
    </xf>
    <xf numFmtId="187" fontId="3" fillId="38" borderId="12" xfId="0" applyNumberFormat="1" applyFont="1" applyFill="1" applyBorder="1" applyAlignment="1">
      <alignment/>
    </xf>
    <xf numFmtId="187" fontId="0" fillId="37" borderId="0" xfId="0" applyNumberFormat="1" applyFill="1" applyBorder="1" applyAlignment="1">
      <alignment/>
    </xf>
    <xf numFmtId="0" fontId="0" fillId="37" borderId="0" xfId="0" applyFill="1" applyBorder="1" applyAlignment="1">
      <alignment horizontal="center"/>
    </xf>
    <xf numFmtId="0" fontId="7" fillId="38" borderId="0" xfId="0" applyFont="1" applyFill="1" applyBorder="1" applyAlignment="1">
      <alignment/>
    </xf>
    <xf numFmtId="0" fontId="7" fillId="38" borderId="0" xfId="0" applyFont="1" applyFill="1" applyBorder="1" applyAlignment="1">
      <alignment horizontal="left"/>
    </xf>
    <xf numFmtId="187" fontId="0" fillId="38" borderId="0" xfId="0" applyNumberFormat="1" applyFont="1" applyFill="1" applyBorder="1" applyAlignment="1">
      <alignment horizontal="right"/>
    </xf>
    <xf numFmtId="1" fontId="6" fillId="38" borderId="0" xfId="0" applyNumberFormat="1" applyFont="1" applyFill="1" applyBorder="1" applyAlignment="1">
      <alignment horizontal="center"/>
    </xf>
    <xf numFmtId="187" fontId="6" fillId="38" borderId="0" xfId="0" applyNumberFormat="1" applyFont="1" applyFill="1" applyBorder="1" applyAlignment="1">
      <alignment horizontal="right"/>
    </xf>
    <xf numFmtId="187" fontId="6" fillId="38" borderId="0" xfId="0" applyNumberFormat="1" applyFont="1" applyFill="1" applyBorder="1" applyAlignment="1">
      <alignment/>
    </xf>
    <xf numFmtId="187" fontId="8" fillId="38" borderId="0" xfId="0" applyNumberFormat="1" applyFont="1" applyFill="1" applyBorder="1" applyAlignment="1">
      <alignment/>
    </xf>
    <xf numFmtId="0" fontId="7" fillId="37" borderId="0" xfId="0" applyFont="1" applyFill="1" applyBorder="1" applyAlignment="1">
      <alignment/>
    </xf>
    <xf numFmtId="187" fontId="6" fillId="37" borderId="0" xfId="0" applyNumberFormat="1" applyFont="1" applyFill="1" applyBorder="1" applyAlignment="1">
      <alignment horizontal="right"/>
    </xf>
    <xf numFmtId="1" fontId="6" fillId="37" borderId="0" xfId="0" applyNumberFormat="1" applyFont="1" applyFill="1" applyBorder="1" applyAlignment="1">
      <alignment horizontal="center"/>
    </xf>
    <xf numFmtId="187" fontId="6" fillId="37" borderId="0" xfId="0" applyNumberFormat="1" applyFont="1" applyFill="1" applyBorder="1" applyAlignment="1">
      <alignment/>
    </xf>
    <xf numFmtId="187" fontId="8" fillId="37" borderId="0" xfId="0" applyNumberFormat="1" applyFont="1" applyFill="1" applyBorder="1" applyAlignment="1">
      <alignment/>
    </xf>
    <xf numFmtId="0" fontId="0" fillId="37" borderId="0" xfId="0" applyFill="1" applyBorder="1" applyAlignment="1">
      <alignment/>
    </xf>
    <xf numFmtId="0" fontId="6" fillId="38" borderId="0" xfId="0" applyFont="1" applyFill="1" applyAlignment="1">
      <alignment/>
    </xf>
    <xf numFmtId="187" fontId="0" fillId="0" borderId="0" xfId="0" applyNumberFormat="1" applyFont="1" applyBorder="1" applyAlignment="1">
      <alignment/>
    </xf>
    <xf numFmtId="187" fontId="0" fillId="0" borderId="13" xfId="0" applyNumberFormat="1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187" fontId="0" fillId="0" borderId="13" xfId="0" applyNumberFormat="1" applyFont="1" applyBorder="1" applyAlignment="1">
      <alignment/>
    </xf>
    <xf numFmtId="187" fontId="44" fillId="38" borderId="0" xfId="0" applyNumberFormat="1" applyFont="1" applyFill="1" applyBorder="1" applyAlignment="1">
      <alignment horizontal="left"/>
    </xf>
    <xf numFmtId="0" fontId="0" fillId="35" borderId="0" xfId="0" applyFont="1" applyFill="1" applyBorder="1" applyAlignment="1">
      <alignment/>
    </xf>
    <xf numFmtId="8" fontId="0" fillId="38" borderId="12" xfId="0" applyNumberFormat="1" applyFont="1" applyFill="1" applyBorder="1" applyAlignment="1">
      <alignment/>
    </xf>
    <xf numFmtId="8" fontId="0" fillId="38" borderId="0" xfId="0" applyNumberFormat="1" applyFont="1" applyFill="1" applyBorder="1" applyAlignment="1">
      <alignment/>
    </xf>
    <xf numFmtId="0" fontId="0" fillId="39" borderId="0" xfId="0" applyFont="1" applyFill="1" applyBorder="1" applyAlignment="1">
      <alignment/>
    </xf>
    <xf numFmtId="8" fontId="3" fillId="4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8" fontId="0" fillId="35" borderId="0" xfId="0" applyNumberFormat="1" applyFont="1" applyFill="1" applyBorder="1" applyAlignment="1">
      <alignment vertical="center"/>
    </xf>
    <xf numFmtId="187" fontId="3" fillId="41" borderId="0" xfId="0" applyNumberFormat="1" applyFont="1" applyFill="1" applyBorder="1" applyAlignment="1">
      <alignment/>
    </xf>
    <xf numFmtId="8" fontId="0" fillId="37" borderId="0" xfId="0" applyNumberFormat="1" applyFont="1" applyFill="1" applyBorder="1" applyAlignment="1">
      <alignment/>
    </xf>
    <xf numFmtId="8" fontId="3" fillId="42" borderId="0" xfId="0" applyNumberFormat="1" applyFont="1" applyFill="1" applyBorder="1" applyAlignment="1">
      <alignment/>
    </xf>
    <xf numFmtId="187" fontId="3" fillId="43" borderId="0" xfId="0" applyNumberFormat="1" applyFont="1" applyFill="1" applyBorder="1" applyAlignment="1">
      <alignment/>
    </xf>
    <xf numFmtId="0" fontId="0" fillId="38" borderId="0" xfId="0" applyFill="1" applyBorder="1" applyAlignment="1">
      <alignment horizontal="center"/>
    </xf>
    <xf numFmtId="0" fontId="0" fillId="35" borderId="14" xfId="0" applyFont="1" applyFill="1" applyBorder="1" applyAlignment="1">
      <alignment vertical="center"/>
    </xf>
    <xf numFmtId="0" fontId="0" fillId="36" borderId="14" xfId="0" applyFont="1" applyFill="1" applyBorder="1" applyAlignment="1">
      <alignment vertical="center"/>
    </xf>
    <xf numFmtId="0" fontId="5" fillId="35" borderId="14" xfId="0" applyFont="1" applyFill="1" applyBorder="1" applyAlignment="1">
      <alignment vertical="center"/>
    </xf>
    <xf numFmtId="0" fontId="3" fillId="36" borderId="14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187" fontId="0" fillId="35" borderId="14" xfId="0" applyNumberFormat="1" applyFont="1" applyFill="1" applyBorder="1" applyAlignment="1">
      <alignment vertical="center"/>
    </xf>
    <xf numFmtId="0" fontId="0" fillId="35" borderId="14" xfId="0" applyFont="1" applyFill="1" applyBorder="1" applyAlignment="1">
      <alignment horizontal="center" vertical="center"/>
    </xf>
    <xf numFmtId="187" fontId="0" fillId="35" borderId="14" xfId="0" applyNumberFormat="1" applyFill="1" applyBorder="1" applyAlignment="1">
      <alignment horizontal="right" vertical="center"/>
    </xf>
    <xf numFmtId="187" fontId="0" fillId="35" borderId="14" xfId="0" applyNumberFormat="1" applyFill="1" applyBorder="1" applyAlignment="1">
      <alignment vertical="center"/>
    </xf>
    <xf numFmtId="187" fontId="3" fillId="35" borderId="14" xfId="0" applyNumberFormat="1" applyFont="1" applyFill="1" applyBorder="1" applyAlignment="1">
      <alignment vertical="center"/>
    </xf>
    <xf numFmtId="8" fontId="0" fillId="35" borderId="14" xfId="0" applyNumberFormat="1" applyFont="1" applyFill="1" applyBorder="1" applyAlignment="1">
      <alignment vertical="center"/>
    </xf>
    <xf numFmtId="8" fontId="0" fillId="39" borderId="14" xfId="0" applyNumberFormat="1" applyFont="1" applyFill="1" applyBorder="1" applyAlignment="1">
      <alignment/>
    </xf>
    <xf numFmtId="0" fontId="0" fillId="39" borderId="14" xfId="0" applyFill="1" applyBorder="1" applyAlignment="1">
      <alignment/>
    </xf>
    <xf numFmtId="0" fontId="0" fillId="38" borderId="14" xfId="0" applyFont="1" applyFill="1" applyBorder="1" applyAlignment="1">
      <alignment vertical="center"/>
    </xf>
    <xf numFmtId="0" fontId="0" fillId="38" borderId="14" xfId="0" applyFont="1" applyFill="1" applyBorder="1" applyAlignment="1">
      <alignment vertical="center"/>
    </xf>
    <xf numFmtId="0" fontId="5" fillId="38" borderId="14" xfId="0" applyFont="1" applyFill="1" applyBorder="1" applyAlignment="1">
      <alignment vertical="center"/>
    </xf>
    <xf numFmtId="0" fontId="3" fillId="38" borderId="14" xfId="0" applyFont="1" applyFill="1" applyBorder="1" applyAlignment="1">
      <alignment/>
    </xf>
    <xf numFmtId="0" fontId="0" fillId="38" borderId="14" xfId="0" applyFont="1" applyFill="1" applyBorder="1" applyAlignment="1">
      <alignment/>
    </xf>
    <xf numFmtId="187" fontId="0" fillId="38" borderId="14" xfId="0" applyNumberFormat="1" applyFont="1" applyFill="1" applyBorder="1" applyAlignment="1">
      <alignment vertical="center"/>
    </xf>
    <xf numFmtId="0" fontId="0" fillId="38" borderId="14" xfId="0" applyFont="1" applyFill="1" applyBorder="1" applyAlignment="1">
      <alignment horizontal="center" vertical="center"/>
    </xf>
    <xf numFmtId="187" fontId="0" fillId="38" borderId="14" xfId="0" applyNumberFormat="1" applyFill="1" applyBorder="1" applyAlignment="1">
      <alignment horizontal="right" vertical="center"/>
    </xf>
    <xf numFmtId="187" fontId="0" fillId="38" borderId="14" xfId="0" applyNumberFormat="1" applyFill="1" applyBorder="1" applyAlignment="1">
      <alignment vertical="center"/>
    </xf>
    <xf numFmtId="187" fontId="3" fillId="38" borderId="14" xfId="0" applyNumberFormat="1" applyFont="1" applyFill="1" applyBorder="1" applyAlignment="1">
      <alignment vertical="center"/>
    </xf>
    <xf numFmtId="8" fontId="0" fillId="38" borderId="14" xfId="0" applyNumberFormat="1" applyFont="1" applyFill="1" applyBorder="1" applyAlignment="1">
      <alignment vertical="center"/>
    </xf>
    <xf numFmtId="8" fontId="0" fillId="38" borderId="14" xfId="0" applyNumberFormat="1" applyFont="1" applyFill="1" applyBorder="1" applyAlignment="1">
      <alignment/>
    </xf>
    <xf numFmtId="0" fontId="0" fillId="38" borderId="14" xfId="0" applyFill="1" applyBorder="1" applyAlignment="1">
      <alignment/>
    </xf>
    <xf numFmtId="0" fontId="0" fillId="37" borderId="14" xfId="0" applyFont="1" applyFill="1" applyBorder="1" applyAlignment="1">
      <alignment horizontal="right" vertical="center"/>
    </xf>
    <xf numFmtId="0" fontId="0" fillId="37" borderId="14" xfId="0" applyFont="1" applyFill="1" applyBorder="1" applyAlignment="1">
      <alignment horizontal="left"/>
    </xf>
    <xf numFmtId="0" fontId="5" fillId="37" borderId="14" xfId="0" applyFont="1" applyFill="1" applyBorder="1" applyAlignment="1">
      <alignment/>
    </xf>
    <xf numFmtId="0" fontId="3" fillId="37" borderId="14" xfId="0" applyFont="1" applyFill="1" applyBorder="1" applyAlignment="1">
      <alignment/>
    </xf>
    <xf numFmtId="0" fontId="0" fillId="37" borderId="14" xfId="0" applyFont="1" applyFill="1" applyBorder="1" applyAlignment="1">
      <alignment/>
    </xf>
    <xf numFmtId="187" fontId="0" fillId="0" borderId="14" xfId="0" applyNumberFormat="1" applyFont="1" applyFill="1" applyBorder="1" applyAlignment="1">
      <alignment horizontal="right"/>
    </xf>
    <xf numFmtId="0" fontId="0" fillId="37" borderId="14" xfId="0" applyFont="1" applyFill="1" applyBorder="1" applyAlignment="1">
      <alignment horizontal="center"/>
    </xf>
    <xf numFmtId="187" fontId="0" fillId="37" borderId="14" xfId="0" applyNumberFormat="1" applyFont="1" applyFill="1" applyBorder="1" applyAlignment="1">
      <alignment horizontal="right"/>
    </xf>
    <xf numFmtId="187" fontId="0" fillId="37" borderId="14" xfId="0" applyNumberFormat="1" applyFill="1" applyBorder="1" applyAlignment="1">
      <alignment vertical="center"/>
    </xf>
    <xf numFmtId="187" fontId="3" fillId="37" borderId="14" xfId="0" applyNumberFormat="1" applyFont="1" applyFill="1" applyBorder="1" applyAlignment="1">
      <alignment vertical="center"/>
    </xf>
    <xf numFmtId="8" fontId="0" fillId="37" borderId="14" xfId="0" applyNumberFormat="1" applyFont="1" applyFill="1" applyBorder="1" applyAlignment="1">
      <alignment vertical="center"/>
    </xf>
    <xf numFmtId="8" fontId="0" fillId="35" borderId="14" xfId="0" applyNumberFormat="1" applyFont="1" applyFill="1" applyBorder="1" applyAlignment="1">
      <alignment/>
    </xf>
    <xf numFmtId="0" fontId="0" fillId="35" borderId="14" xfId="0" applyFill="1" applyBorder="1" applyAlignment="1">
      <alignment/>
    </xf>
    <xf numFmtId="0" fontId="0" fillId="37" borderId="14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left"/>
    </xf>
    <xf numFmtId="187" fontId="0" fillId="0" borderId="15" xfId="0" applyNumberFormat="1" applyBorder="1" applyAlignment="1">
      <alignment horizontal="right"/>
    </xf>
    <xf numFmtId="1" fontId="0" fillId="0" borderId="15" xfId="0" applyNumberFormat="1" applyBorder="1" applyAlignment="1">
      <alignment horizontal="center"/>
    </xf>
    <xf numFmtId="187" fontId="3" fillId="0" borderId="15" xfId="0" applyNumberFormat="1" applyFont="1" applyBorder="1" applyAlignment="1">
      <alignment horizontal="right"/>
    </xf>
    <xf numFmtId="187" fontId="0" fillId="0" borderId="15" xfId="0" applyNumberFormat="1" applyFont="1" applyBorder="1" applyAlignment="1">
      <alignment/>
    </xf>
    <xf numFmtId="187" fontId="0" fillId="0" borderId="0" xfId="0" applyNumberFormat="1" applyFont="1" applyFill="1" applyBorder="1" applyAlignment="1">
      <alignment horizontal="right"/>
    </xf>
    <xf numFmtId="0" fontId="0" fillId="37" borderId="0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tabSelected="1" zoomScalePageLayoutView="0" workbookViewId="0" topLeftCell="A1">
      <pane xSplit="2" topLeftCell="C1" activePane="topRight" state="frozen"/>
      <selection pane="topLeft" activeCell="A1" sqref="A1"/>
      <selection pane="topRight" activeCell="H18" sqref="H18"/>
    </sheetView>
  </sheetViews>
  <sheetFormatPr defaultColWidth="11.421875" defaultRowHeight="12.75"/>
  <cols>
    <col min="1" max="1" width="3.28125" style="3" customWidth="1"/>
    <col min="2" max="2" width="15.421875" style="3" customWidth="1"/>
    <col min="3" max="3" width="10.57421875" style="3" customWidth="1"/>
    <col min="4" max="4" width="12.7109375" style="1" customWidth="1"/>
    <col min="5" max="5" width="60.140625" style="1" customWidth="1"/>
    <col min="6" max="6" width="8.28125" style="43" customWidth="1"/>
    <col min="7" max="7" width="5.421875" style="2" customWidth="1"/>
    <col min="8" max="8" width="9.7109375" style="43" customWidth="1"/>
    <col min="9" max="9" width="11.140625" style="23" customWidth="1"/>
    <col min="10" max="10" width="9.8515625" style="23" customWidth="1"/>
    <col min="11" max="12" width="10.7109375" style="44" customWidth="1"/>
    <col min="13" max="13" width="11.421875" style="100" customWidth="1"/>
    <col min="14" max="16384" width="11.421875" style="3" customWidth="1"/>
  </cols>
  <sheetData>
    <row r="1" spans="1:12" ht="12.75">
      <c r="A1" s="10"/>
      <c r="B1" s="10"/>
      <c r="C1" s="10"/>
      <c r="D1" s="12"/>
      <c r="E1" s="12"/>
      <c r="F1" s="40"/>
      <c r="G1" s="13"/>
      <c r="H1" s="40"/>
      <c r="I1" s="41"/>
      <c r="J1" s="41"/>
      <c r="K1" s="46"/>
      <c r="L1" s="46"/>
    </row>
    <row r="2" spans="1:12" ht="27">
      <c r="A2" s="10"/>
      <c r="B2" s="17" t="s">
        <v>18</v>
      </c>
      <c r="C2" s="10"/>
      <c r="D2" s="12"/>
      <c r="E2" s="12"/>
      <c r="F2" s="40"/>
      <c r="G2" s="13"/>
      <c r="H2" s="40"/>
      <c r="I2" s="41"/>
      <c r="J2" s="41"/>
      <c r="K2" s="46"/>
      <c r="L2" s="46"/>
    </row>
    <row r="3" spans="1:12" ht="12.75">
      <c r="A3" s="10"/>
      <c r="B3" s="10"/>
      <c r="C3" s="10"/>
      <c r="D3" s="12"/>
      <c r="E3" s="12"/>
      <c r="F3" s="40"/>
      <c r="G3" s="13"/>
      <c r="H3" s="40"/>
      <c r="I3" s="41"/>
      <c r="J3" s="41"/>
      <c r="K3" s="46"/>
      <c r="L3" s="46"/>
    </row>
    <row r="4" spans="1:12" ht="12.75">
      <c r="A4" s="10"/>
      <c r="B4" s="4" t="s">
        <v>6</v>
      </c>
      <c r="C4" s="5">
        <v>6</v>
      </c>
      <c r="D4" s="6"/>
      <c r="E4" s="6"/>
      <c r="F4" s="41"/>
      <c r="G4" s="19"/>
      <c r="H4" s="41"/>
      <c r="I4" s="46"/>
      <c r="J4" s="46"/>
      <c r="K4" s="46"/>
      <c r="L4" s="46"/>
    </row>
    <row r="5" spans="1:12" ht="12.75">
      <c r="A5" s="10"/>
      <c r="B5" s="4" t="s">
        <v>5</v>
      </c>
      <c r="C5" s="48">
        <v>13.8</v>
      </c>
      <c r="D5" s="48">
        <f>C5/C4</f>
        <v>2.3000000000000003</v>
      </c>
      <c r="E5" s="24" t="s">
        <v>16</v>
      </c>
      <c r="F5" s="41"/>
      <c r="G5" s="13"/>
      <c r="H5" s="46"/>
      <c r="I5" s="41"/>
      <c r="J5" s="41"/>
      <c r="K5" s="46"/>
      <c r="L5" s="46"/>
    </row>
    <row r="6" spans="1:12" ht="12.75">
      <c r="A6" s="10"/>
      <c r="B6" s="4"/>
      <c r="C6" s="48"/>
      <c r="D6" s="48"/>
      <c r="E6" s="6"/>
      <c r="F6" s="41"/>
      <c r="G6" s="13"/>
      <c r="H6" s="46"/>
      <c r="I6" s="41"/>
      <c r="J6" s="41"/>
      <c r="K6" s="46"/>
      <c r="L6" s="46"/>
    </row>
    <row r="7" spans="1:12" ht="12.75">
      <c r="A7" s="10"/>
      <c r="B7" s="4" t="s">
        <v>8</v>
      </c>
      <c r="C7" s="7">
        <v>21</v>
      </c>
      <c r="D7" s="6"/>
      <c r="E7" s="6"/>
      <c r="F7" s="41"/>
      <c r="G7" s="13"/>
      <c r="H7" s="41"/>
      <c r="I7" s="41"/>
      <c r="J7" s="41"/>
      <c r="K7" s="46"/>
      <c r="L7" s="46"/>
    </row>
    <row r="8" spans="1:12" ht="12.75">
      <c r="A8" s="10"/>
      <c r="B8" s="4"/>
      <c r="C8" s="37"/>
      <c r="D8" s="24"/>
      <c r="E8" s="6"/>
      <c r="F8" s="41"/>
      <c r="G8" s="19"/>
      <c r="H8" s="46"/>
      <c r="I8" s="46"/>
      <c r="J8" s="46"/>
      <c r="K8" s="46"/>
      <c r="L8" s="46"/>
    </row>
    <row r="9" spans="1:12" ht="12.75">
      <c r="A9" s="10"/>
      <c r="B9" s="10"/>
      <c r="C9" s="10"/>
      <c r="D9" s="12"/>
      <c r="E9" s="12"/>
      <c r="F9" s="40"/>
      <c r="G9" s="13"/>
      <c r="H9" s="40"/>
      <c r="I9" s="41"/>
      <c r="J9" s="41"/>
      <c r="K9" s="46"/>
      <c r="L9" s="46"/>
    </row>
    <row r="10" spans="2:12" s="11" customFormat="1" ht="12.75">
      <c r="B10" s="11" t="s">
        <v>1</v>
      </c>
      <c r="C10" s="14" t="s">
        <v>9</v>
      </c>
      <c r="D10" s="15" t="s">
        <v>0</v>
      </c>
      <c r="E10" s="15" t="s">
        <v>11</v>
      </c>
      <c r="F10" s="42" t="s">
        <v>2</v>
      </c>
      <c r="G10" s="16" t="s">
        <v>3</v>
      </c>
      <c r="H10" s="42" t="s">
        <v>4</v>
      </c>
      <c r="I10" s="42" t="s">
        <v>7</v>
      </c>
      <c r="J10" s="42" t="s">
        <v>10</v>
      </c>
      <c r="K10" s="47" t="s">
        <v>20</v>
      </c>
      <c r="L10" s="47"/>
    </row>
    <row r="11" spans="1:14" s="32" customFormat="1" ht="12.75">
      <c r="A11" s="32">
        <v>1</v>
      </c>
      <c r="B11" s="33" t="s">
        <v>22</v>
      </c>
      <c r="C11" s="69" t="s">
        <v>12</v>
      </c>
      <c r="D11" s="34" t="s">
        <v>28</v>
      </c>
      <c r="E11" s="94" t="s">
        <v>29</v>
      </c>
      <c r="F11" s="50">
        <v>47.86</v>
      </c>
      <c r="G11" s="70">
        <v>1</v>
      </c>
      <c r="H11" s="52">
        <f>F11*G11</f>
        <v>47.86</v>
      </c>
      <c r="I11" s="71"/>
      <c r="J11" s="72"/>
      <c r="K11" s="73"/>
      <c r="L11" s="73"/>
      <c r="M11" s="96"/>
      <c r="N11" s="96"/>
    </row>
    <row r="12" spans="2:14" s="38" customFormat="1" ht="12.75">
      <c r="B12" s="39"/>
      <c r="C12" s="49"/>
      <c r="D12" s="34" t="s">
        <v>30</v>
      </c>
      <c r="E12" s="94" t="s">
        <v>35</v>
      </c>
      <c r="F12" s="50">
        <v>87.02</v>
      </c>
      <c r="G12" s="51">
        <v>1</v>
      </c>
      <c r="H12" s="52">
        <f>F12*G12</f>
        <v>87.02</v>
      </c>
      <c r="I12" s="52"/>
      <c r="J12" s="53"/>
      <c r="K12" s="54"/>
      <c r="L12" s="54"/>
      <c r="M12" s="97"/>
      <c r="N12" s="39"/>
    </row>
    <row r="13" spans="3:13" s="35" customFormat="1" ht="12.75">
      <c r="C13" s="76"/>
      <c r="D13" s="36" t="s">
        <v>5</v>
      </c>
      <c r="E13" s="77"/>
      <c r="F13" s="78"/>
      <c r="G13" s="79"/>
      <c r="H13" s="80">
        <f>$C$5/$C$4</f>
        <v>2.3000000000000003</v>
      </c>
      <c r="I13" s="81"/>
      <c r="J13" s="81"/>
      <c r="K13" s="82"/>
      <c r="L13" s="82"/>
      <c r="M13" s="97"/>
    </row>
    <row r="14" spans="3:14" s="38" customFormat="1" ht="12.75">
      <c r="C14" s="49"/>
      <c r="F14" s="52"/>
      <c r="G14" s="106"/>
      <c r="H14" s="53"/>
      <c r="I14" s="53">
        <f>SUM(H11:H13)</f>
        <v>137.18</v>
      </c>
      <c r="J14" s="53">
        <f>I14*(1+($C$7/100))</f>
        <v>165.9878</v>
      </c>
      <c r="K14" s="102">
        <f>J14+($C$6/$C$4)</f>
        <v>165.9878</v>
      </c>
      <c r="L14" s="102"/>
      <c r="M14" s="97"/>
      <c r="N14" s="99"/>
    </row>
    <row r="15" spans="1:14" s="119" customFormat="1" ht="12.75">
      <c r="A15" s="107">
        <v>2</v>
      </c>
      <c r="B15" s="108" t="s">
        <v>24</v>
      </c>
      <c r="C15" s="109" t="s">
        <v>12</v>
      </c>
      <c r="D15" s="110" t="s">
        <v>31</v>
      </c>
      <c r="E15" s="111" t="s">
        <v>32</v>
      </c>
      <c r="F15" s="112">
        <v>47.86</v>
      </c>
      <c r="G15" s="113">
        <v>3</v>
      </c>
      <c r="H15" s="114">
        <f>F15*G15</f>
        <v>143.57999999999998</v>
      </c>
      <c r="I15" s="115"/>
      <c r="J15" s="115"/>
      <c r="K15" s="116"/>
      <c r="L15" s="116"/>
      <c r="M15" s="117"/>
      <c r="N15" s="118"/>
    </row>
    <row r="16" spans="1:14" s="67" customFormat="1" ht="12.75">
      <c r="A16" s="21"/>
      <c r="B16" s="25"/>
      <c r="C16" s="61"/>
      <c r="D16" s="62" t="s">
        <v>33</v>
      </c>
      <c r="E16" s="60" t="s">
        <v>34</v>
      </c>
      <c r="F16" s="63">
        <v>11.35</v>
      </c>
      <c r="G16" s="22">
        <v>1</v>
      </c>
      <c r="H16" s="64">
        <f>F16*G16</f>
        <v>11.35</v>
      </c>
      <c r="I16" s="65"/>
      <c r="J16" s="65"/>
      <c r="K16" s="66"/>
      <c r="L16" s="66"/>
      <c r="M16" s="101"/>
      <c r="N16" s="98"/>
    </row>
    <row r="17" spans="1:14" s="67" customFormat="1" ht="12.75">
      <c r="A17" s="21"/>
      <c r="B17" s="25"/>
      <c r="C17" s="61"/>
      <c r="D17" s="62" t="s">
        <v>41</v>
      </c>
      <c r="E17" s="154" t="s">
        <v>42</v>
      </c>
      <c r="F17" s="63">
        <v>9.07</v>
      </c>
      <c r="G17" s="22">
        <v>1</v>
      </c>
      <c r="H17" s="64">
        <f>F17*G17</f>
        <v>9.07</v>
      </c>
      <c r="I17" s="65"/>
      <c r="J17" s="65"/>
      <c r="K17" s="66"/>
      <c r="L17" s="66"/>
      <c r="M17" s="101"/>
      <c r="N17" s="98"/>
    </row>
    <row r="18" spans="3:13" s="26" customFormat="1" ht="12.75">
      <c r="C18" s="83"/>
      <c r="D18" s="27" t="s">
        <v>5</v>
      </c>
      <c r="E18" s="60"/>
      <c r="F18" s="84"/>
      <c r="G18" s="85"/>
      <c r="H18" s="84">
        <f>$C$5/$C$4</f>
        <v>2.3000000000000003</v>
      </c>
      <c r="I18" s="86"/>
      <c r="J18" s="86"/>
      <c r="K18" s="87"/>
      <c r="L18" s="87"/>
      <c r="M18" s="56"/>
    </row>
    <row r="19" spans="3:14" s="88" customFormat="1" ht="12.75">
      <c r="C19" s="55"/>
      <c r="F19" s="74"/>
      <c r="G19" s="75"/>
      <c r="H19" s="74"/>
      <c r="I19" s="74">
        <f>SUM(H15:H18)</f>
        <v>166.29999999999998</v>
      </c>
      <c r="J19" s="74">
        <f>I19*(1+($C$7/100))</f>
        <v>201.22299999999998</v>
      </c>
      <c r="K19" s="102">
        <f>J19+($C$6/$C$4)</f>
        <v>201.22299999999998</v>
      </c>
      <c r="L19" s="102"/>
      <c r="M19" s="103"/>
      <c r="N19" s="104"/>
    </row>
    <row r="20" spans="1:14" s="132" customFormat="1" ht="12.75">
      <c r="A20" s="120">
        <v>3</v>
      </c>
      <c r="B20" s="121" t="s">
        <v>25</v>
      </c>
      <c r="C20" s="122" t="s">
        <v>12</v>
      </c>
      <c r="D20" s="123" t="s">
        <v>23</v>
      </c>
      <c r="E20" s="124" t="s">
        <v>36</v>
      </c>
      <c r="F20" s="125">
        <v>21.56</v>
      </c>
      <c r="G20" s="126">
        <v>1</v>
      </c>
      <c r="H20" s="127">
        <f>F20*G20</f>
        <v>21.56</v>
      </c>
      <c r="I20" s="128"/>
      <c r="J20" s="128"/>
      <c r="K20" s="129"/>
      <c r="L20" s="129"/>
      <c r="M20" s="130"/>
      <c r="N20" s="131"/>
    </row>
    <row r="21" spans="2:14" s="38" customFormat="1" ht="12.75">
      <c r="B21" s="28"/>
      <c r="C21" s="28"/>
      <c r="D21" s="29" t="s">
        <v>5</v>
      </c>
      <c r="E21" s="89"/>
      <c r="F21" s="68"/>
      <c r="G21" s="79"/>
      <c r="H21" s="80">
        <f>$C$5/$C$4</f>
        <v>2.3000000000000003</v>
      </c>
      <c r="I21" s="53"/>
      <c r="J21" s="53"/>
      <c r="K21" s="54"/>
      <c r="L21" s="54"/>
      <c r="M21" s="56"/>
      <c r="N21" s="39"/>
    </row>
    <row r="22" spans="3:14" s="38" customFormat="1" ht="12.75">
      <c r="C22" s="49"/>
      <c r="F22" s="80"/>
      <c r="G22" s="79"/>
      <c r="H22" s="80"/>
      <c r="I22" s="53">
        <f>SUM(H20:H21)</f>
        <v>23.86</v>
      </c>
      <c r="J22" s="53">
        <f>I22*(1+($C$7/100))</f>
        <v>28.8706</v>
      </c>
      <c r="K22" s="105">
        <f>J22+($C$6/$C$4)</f>
        <v>28.8706</v>
      </c>
      <c r="L22" s="105"/>
      <c r="M22" s="97"/>
      <c r="N22" s="99"/>
    </row>
    <row r="23" spans="1:14" s="145" customFormat="1" ht="12.75">
      <c r="A23" s="133">
        <v>4</v>
      </c>
      <c r="B23" s="134" t="s">
        <v>26</v>
      </c>
      <c r="C23" s="135" t="s">
        <v>12</v>
      </c>
      <c r="D23" s="136" t="s">
        <v>37</v>
      </c>
      <c r="E23" s="137" t="s">
        <v>38</v>
      </c>
      <c r="F23" s="138">
        <v>9.07</v>
      </c>
      <c r="G23" s="139">
        <v>3</v>
      </c>
      <c r="H23" s="140">
        <f>F23*G23</f>
        <v>27.21</v>
      </c>
      <c r="I23" s="141"/>
      <c r="J23" s="141"/>
      <c r="K23" s="142"/>
      <c r="L23" s="142"/>
      <c r="M23" s="143"/>
      <c r="N23" s="144"/>
    </row>
    <row r="24" spans="1:14" s="59" customFormat="1" ht="12.75">
      <c r="A24" s="30"/>
      <c r="B24" s="31"/>
      <c r="C24" s="55"/>
      <c r="D24" s="27" t="s">
        <v>5</v>
      </c>
      <c r="E24" s="60"/>
      <c r="F24" s="84"/>
      <c r="G24" s="85"/>
      <c r="H24" s="84">
        <f>$C$5/$C$4</f>
        <v>2.3000000000000003</v>
      </c>
      <c r="I24" s="57"/>
      <c r="J24" s="57"/>
      <c r="K24" s="58"/>
      <c r="L24" s="58"/>
      <c r="M24" s="56"/>
      <c r="N24" s="95"/>
    </row>
    <row r="25" spans="1:14" s="59" customFormat="1" ht="12.75">
      <c r="A25" s="60"/>
      <c r="B25" s="60"/>
      <c r="C25" s="60"/>
      <c r="D25" s="27"/>
      <c r="E25" s="60"/>
      <c r="F25" s="74"/>
      <c r="G25" s="75"/>
      <c r="H25" s="74"/>
      <c r="I25" s="74">
        <f>SUM(H23:H25)</f>
        <v>29.51</v>
      </c>
      <c r="J25" s="74">
        <f>I25*(1+($C$7/100))</f>
        <v>35.707100000000004</v>
      </c>
      <c r="K25" s="102">
        <f>J25+($C$6/$C$4)</f>
        <v>35.707100000000004</v>
      </c>
      <c r="L25" s="102"/>
      <c r="M25" s="103"/>
      <c r="N25" s="104"/>
    </row>
    <row r="26" spans="1:14" s="145" customFormat="1" ht="12.75">
      <c r="A26" s="146">
        <v>5</v>
      </c>
      <c r="B26" s="137" t="s">
        <v>27</v>
      </c>
      <c r="C26" s="135" t="s">
        <v>39</v>
      </c>
      <c r="D26" s="123" t="s">
        <v>31</v>
      </c>
      <c r="E26" s="124" t="s">
        <v>32</v>
      </c>
      <c r="F26" s="125">
        <v>47.86</v>
      </c>
      <c r="G26" s="126">
        <v>1</v>
      </c>
      <c r="H26" s="127">
        <f>F26*G26</f>
        <v>47.86</v>
      </c>
      <c r="I26" s="128"/>
      <c r="J26" s="128"/>
      <c r="K26" s="129"/>
      <c r="L26" s="129"/>
      <c r="M26" s="130"/>
      <c r="N26" s="144"/>
    </row>
    <row r="27" spans="2:14" s="38" customFormat="1" ht="12.75">
      <c r="B27" s="28"/>
      <c r="C27" s="28"/>
      <c r="D27" s="29" t="s">
        <v>5</v>
      </c>
      <c r="E27" s="89"/>
      <c r="F27" s="80"/>
      <c r="G27" s="79"/>
      <c r="H27" s="80">
        <f>$C$5/$C$4</f>
        <v>2.3000000000000003</v>
      </c>
      <c r="I27" s="53"/>
      <c r="J27" s="53"/>
      <c r="K27" s="54"/>
      <c r="L27" s="54"/>
      <c r="M27" s="50"/>
      <c r="N27" s="39"/>
    </row>
    <row r="28" spans="3:14" s="38" customFormat="1" ht="12.75">
      <c r="C28" s="49"/>
      <c r="F28" s="52"/>
      <c r="G28" s="106"/>
      <c r="H28" s="53"/>
      <c r="I28" s="53">
        <f>SUM(H26:H27)</f>
        <v>50.16</v>
      </c>
      <c r="J28" s="53">
        <f>I28*(1+($C$7/100))</f>
        <v>60.693599999999996</v>
      </c>
      <c r="K28" s="105">
        <f>J28+($C$6/$C$4)</f>
        <v>60.693599999999996</v>
      </c>
      <c r="L28" s="105"/>
      <c r="M28" s="97"/>
      <c r="N28" s="99"/>
    </row>
    <row r="29" spans="1:14" s="145" customFormat="1" ht="12.75">
      <c r="A29" s="133">
        <v>6</v>
      </c>
      <c r="B29" s="134" t="s">
        <v>40</v>
      </c>
      <c r="C29" s="135" t="s">
        <v>12</v>
      </c>
      <c r="D29" s="110" t="s">
        <v>31</v>
      </c>
      <c r="E29" s="111" t="s">
        <v>32</v>
      </c>
      <c r="F29" s="112">
        <v>47.86</v>
      </c>
      <c r="G29" s="139">
        <v>2</v>
      </c>
      <c r="H29" s="140">
        <f>F29*G29</f>
        <v>95.72</v>
      </c>
      <c r="I29" s="141"/>
      <c r="J29" s="141"/>
      <c r="K29" s="142"/>
      <c r="L29" s="142"/>
      <c r="M29" s="143"/>
      <c r="N29" s="144"/>
    </row>
    <row r="30" spans="1:14" s="59" customFormat="1" ht="12.75">
      <c r="A30" s="30"/>
      <c r="B30" s="31"/>
      <c r="C30" s="55"/>
      <c r="D30" s="27" t="s">
        <v>5</v>
      </c>
      <c r="E30" s="60"/>
      <c r="F30" s="84"/>
      <c r="G30" s="85"/>
      <c r="H30" s="84">
        <f>$C$5/$C$4</f>
        <v>2.3000000000000003</v>
      </c>
      <c r="I30" s="57"/>
      <c r="J30" s="57"/>
      <c r="K30" s="58"/>
      <c r="L30" s="58"/>
      <c r="M30" s="56"/>
      <c r="N30" s="95"/>
    </row>
    <row r="31" spans="1:14" s="59" customFormat="1" ht="13.5" thickBot="1">
      <c r="A31" s="60"/>
      <c r="B31" s="60"/>
      <c r="C31" s="60"/>
      <c r="D31" s="27"/>
      <c r="E31" s="60"/>
      <c r="F31" s="74"/>
      <c r="G31" s="75"/>
      <c r="H31" s="74"/>
      <c r="I31" s="74">
        <f>SUM(H29:H31)</f>
        <v>98.02</v>
      </c>
      <c r="J31" s="74">
        <f>I31*(1+($C$7/100))</f>
        <v>118.60419999999999</v>
      </c>
      <c r="K31" s="102">
        <f>J31+($C$6/$C$4)</f>
        <v>118.60419999999999</v>
      </c>
      <c r="L31" s="102"/>
      <c r="M31" s="103"/>
      <c r="N31" s="104"/>
    </row>
    <row r="32" spans="4:13" s="147" customFormat="1" ht="13.5" thickTop="1">
      <c r="D32" s="148"/>
      <c r="E32" s="148"/>
      <c r="F32" s="149"/>
      <c r="G32" s="150"/>
      <c r="H32" s="149">
        <f>SUM(H11:H31)</f>
        <v>505.03000000000003</v>
      </c>
      <c r="I32" s="149">
        <f>SUM(I11:I31)</f>
        <v>505.03</v>
      </c>
      <c r="J32" s="149">
        <f>SUM(J11:J31)</f>
        <v>611.0862999999999</v>
      </c>
      <c r="K32" s="151">
        <f>SUM(K11:K31)</f>
        <v>611.0862999999999</v>
      </c>
      <c r="L32" s="151"/>
      <c r="M32" s="152"/>
    </row>
    <row r="33" spans="6:8" ht="12.75">
      <c r="F33" s="91"/>
      <c r="G33" s="92" t="s">
        <v>19</v>
      </c>
      <c r="H33" s="93">
        <f>H32*($C$7/100)</f>
        <v>106.05630000000001</v>
      </c>
    </row>
    <row r="34" spans="7:11" ht="12.75">
      <c r="G34" s="20"/>
      <c r="H34" s="44">
        <f>H32+H33</f>
        <v>611.0863</v>
      </c>
      <c r="I34" s="43" t="s">
        <v>13</v>
      </c>
      <c r="J34" s="44">
        <f>H32+H33</f>
        <v>611.0863</v>
      </c>
      <c r="K34" s="44" t="s">
        <v>15</v>
      </c>
    </row>
    <row r="35" spans="7:8" ht="12.75">
      <c r="G35" s="20"/>
      <c r="H35" s="23"/>
    </row>
    <row r="36" spans="5:10" ht="12.75">
      <c r="E36" s="18"/>
      <c r="F36" s="45"/>
      <c r="G36" s="20"/>
      <c r="H36" s="153" t="s">
        <v>17</v>
      </c>
      <c r="I36" s="153"/>
      <c r="J36" s="43">
        <f>H32-C5+H33</f>
        <v>597.2863</v>
      </c>
    </row>
    <row r="37" spans="5:12" ht="12.75">
      <c r="E37" s="9"/>
      <c r="F37" s="45"/>
      <c r="G37" s="20"/>
      <c r="H37" s="23"/>
      <c r="I37" s="43" t="s">
        <v>14</v>
      </c>
      <c r="J37" s="90">
        <f>H32-C5</f>
        <v>491.23</v>
      </c>
      <c r="K37" s="90" t="s">
        <v>21</v>
      </c>
      <c r="L37" s="90"/>
    </row>
    <row r="38" spans="5:8" ht="12.75">
      <c r="E38" s="8"/>
      <c r="F38" s="45"/>
      <c r="G38" s="20"/>
      <c r="H38" s="23"/>
    </row>
    <row r="39" spans="5:8" ht="12.75">
      <c r="E39" s="8"/>
      <c r="F39" s="45"/>
      <c r="G39" s="20"/>
      <c r="H39" s="23"/>
    </row>
    <row r="40" spans="5:8" ht="12.75">
      <c r="E40" s="8"/>
      <c r="F40" s="45"/>
      <c r="G40" s="20"/>
      <c r="H40" s="23"/>
    </row>
    <row r="41" spans="5:8" ht="12.75">
      <c r="E41" s="8"/>
      <c r="F41" s="45"/>
      <c r="G41" s="20"/>
      <c r="H41" s="23"/>
    </row>
    <row r="42" spans="5:6" ht="12.75">
      <c r="E42" s="8"/>
      <c r="F42" s="45"/>
    </row>
    <row r="43" spans="5:6" ht="12.75">
      <c r="E43"/>
      <c r="F43" s="45"/>
    </row>
    <row r="44" spans="5:6" ht="12.75">
      <c r="E44" s="8"/>
      <c r="F44" s="45"/>
    </row>
    <row r="45" ht="12.75">
      <c r="E45" s="8"/>
    </row>
    <row r="46" spans="5:6" ht="12.75">
      <c r="E46" s="8"/>
      <c r="F46" s="45"/>
    </row>
  </sheetData>
  <sheetProtection/>
  <mergeCells count="1">
    <mergeCell ref="H36:I3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8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LLB - CEA/CNRS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tdvmib</dc:creator>
  <cp:keywords/>
  <dc:description/>
  <cp:lastModifiedBy>Fuchs, Elmar Christof</cp:lastModifiedBy>
  <cp:lastPrinted>2022-12-07T16:03:04Z</cp:lastPrinted>
  <dcterms:created xsi:type="dcterms:W3CDTF">2011-02-13T11:22:08Z</dcterms:created>
  <dcterms:modified xsi:type="dcterms:W3CDTF">2022-12-13T15:58:35Z</dcterms:modified>
  <cp:category/>
  <cp:version/>
  <cp:contentType/>
  <cp:contentStatus/>
</cp:coreProperties>
</file>