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1475" activeTab="0"/>
  </bookViews>
  <sheets>
    <sheet name="bestellingen lente 2023" sheetId="1" r:id="rId1"/>
  </sheets>
  <definedNames>
    <definedName name="_xlnm.Print_Area" localSheetId="0">'bestellingen lente 2023'!$A$1:$K$70</definedName>
  </definedNames>
  <calcPr fullCalcOnLoad="1"/>
</workbook>
</file>

<file path=xl/sharedStrings.xml><?xml version="1.0" encoding="utf-8"?>
<sst xmlns="http://schemas.openxmlformats.org/spreadsheetml/2006/main" count="103" uniqueCount="83">
  <si>
    <t>Item Ref:</t>
  </si>
  <si>
    <t>Naam</t>
  </si>
  <si>
    <t>Prijs</t>
  </si>
  <si>
    <t>Hvh</t>
  </si>
  <si>
    <t>Som</t>
  </si>
  <si>
    <t>Verzending</t>
  </si>
  <si>
    <t>Aantaal mensen</t>
  </si>
  <si>
    <t>Som / Mens</t>
  </si>
  <si>
    <t>VAT %</t>
  </si>
  <si>
    <t>Dojo</t>
  </si>
  <si>
    <t xml:space="preserve"> + VAT   </t>
  </si>
  <si>
    <t>Beschrijving</t>
  </si>
  <si>
    <t>Shinbukan</t>
  </si>
  <si>
    <t>m. VAT</t>
  </si>
  <si>
    <t>zonder alles</t>
  </si>
  <si>
    <t>(Total)</t>
  </si>
  <si>
    <t xml:space="preserve">p.p. </t>
  </si>
  <si>
    <t>zonder verzendkosten</t>
  </si>
  <si>
    <t>VAT (21%)</t>
  </si>
  <si>
    <t>Total</t>
  </si>
  <si>
    <t>(Items)</t>
  </si>
  <si>
    <t>Celia</t>
  </si>
  <si>
    <t>Elmar</t>
  </si>
  <si>
    <t>BS-4K</t>
  </si>
  <si>
    <t>Enshin Koban Gata (Oval Grip)</t>
  </si>
  <si>
    <t>AS-4</t>
  </si>
  <si>
    <t>Men Himo - 7 Shaku Blue</t>
  </si>
  <si>
    <t>allebei</t>
  </si>
  <si>
    <t>Shinbukan / Kitanamikai Bestellingen - Spreadsheet 1  / 2023 - Ninecircles.EU</t>
  </si>
  <si>
    <t>Harmen</t>
  </si>
  <si>
    <t>Jasper</t>
  </si>
  <si>
    <t>Remy</t>
  </si>
  <si>
    <t>Daande</t>
  </si>
  <si>
    <t>Niels</t>
  </si>
  <si>
    <t>Club</t>
  </si>
  <si>
    <t>Rene</t>
  </si>
  <si>
    <t>KG-1-N</t>
  </si>
  <si>
    <t>Kendogi - Navy Blue - 160cm/Size 2</t>
  </si>
  <si>
    <t>Kendo Protector - Wrist &amp; Hand Protector - M</t>
  </si>
  <si>
    <t>KP-12</t>
  </si>
  <si>
    <t>AS-2</t>
  </si>
  <si>
    <t>AS-3</t>
  </si>
  <si>
    <t>Leather Men Chichikawa - Deluxe Cherry Blossom</t>
  </si>
  <si>
    <t>Do Chichikawa</t>
  </si>
  <si>
    <t>Synthetic Leather Tenouchigawa</t>
  </si>
  <si>
    <t>KA-13-A</t>
  </si>
  <si>
    <t>KBPK-1</t>
  </si>
  <si>
    <t>Kendo Beginners Pack</t>
  </si>
  <si>
    <t>Kendo Gi Size: Kendogi - Navy Blue - 175cm/Size 3L</t>
  </si>
  <si>
    <t>Hakama Size: Hakama - Navy Blue Polyester Rayon - 98cm/Size 26</t>
  </si>
  <si>
    <t>Select Shinai Size: Tendo Shinai - Size 38</t>
  </si>
  <si>
    <t>Shinai Bag: Wooden Weapons Bag - Black Tetron</t>
  </si>
  <si>
    <t>Kyoto-Pro Series Bogu - Guardian</t>
  </si>
  <si>
    <t xml:space="preserve"> BGKP-S-2</t>
  </si>
  <si>
    <t>Men Size A: 61cm; Men Size B - 71~72cm; Monomi Size: 13cm</t>
  </si>
  <si>
    <t>Kote Size A: 21~23cm; Kote Size B: Size B - 21cm</t>
  </si>
  <si>
    <t>Do Size XL: 115~135cm; Tare Size X: 115~135cm</t>
  </si>
  <si>
    <t>Practitioner Height: 200cm</t>
  </si>
  <si>
    <t>Large Hasu Nylon Bougu Bag - Black; Men Himo - 7 Shaku Blue</t>
  </si>
  <si>
    <t>Single Layer Men Chichikawa; Do Himo - Blue; Tenugui - Men - Blue</t>
  </si>
  <si>
    <t>KGH-1</t>
  </si>
  <si>
    <t>Kendogi &amp; Hakama Set - Tengu</t>
  </si>
  <si>
    <t>Kendogi - Navy Blue - 200cm/Size 6</t>
  </si>
  <si>
    <t>Hakama - Navy Blue Polyester Rayon - 113cm/Size 30</t>
  </si>
  <si>
    <t>C-D</t>
  </si>
  <si>
    <t>Brown Stained Oak Daito</t>
  </si>
  <si>
    <t>BKOR-8</t>
  </si>
  <si>
    <t>RM 3mm Jissengata Orizashi Kote (A: 21-23 cm; B: 19 cm)</t>
  </si>
  <si>
    <t>KA-13</t>
  </si>
  <si>
    <t>Deer Leather Teougigawa (L)</t>
  </si>
  <si>
    <t>PTS-1</t>
  </si>
  <si>
    <t>Plastic Tsuba &amp; Rubber Dome Set- Daito (brown)</t>
  </si>
  <si>
    <t>Hakama Size: Hakama - Navy Blue Polyester Rayon - 94cm/Size 25</t>
  </si>
  <si>
    <t>Select Shinai Size: Tendo Shinai - Size 39</t>
  </si>
  <si>
    <t>Shinai Bag: Wooden Weapons Bag - Blue Tetron</t>
  </si>
  <si>
    <t>KZ-1</t>
  </si>
  <si>
    <t>Kendo Zekken</t>
  </si>
  <si>
    <r>
      <t>心武館 /</t>
    </r>
    <r>
      <rPr>
        <sz val="11"/>
        <rFont val="Calibri"/>
        <family val="2"/>
      </rPr>
      <t xml:space="preserve"> </t>
    </r>
    <r>
      <rPr>
        <sz val="11"/>
        <rFont val="MS Gothic"/>
        <family val="3"/>
      </rPr>
      <t xml:space="preserve">マレクシャヒ / </t>
    </r>
    <r>
      <rPr>
        <sz val="11"/>
        <rFont val="Calibri"/>
        <family val="2"/>
      </rPr>
      <t>Malekshahi</t>
    </r>
  </si>
  <si>
    <r>
      <t>心武館 / 石家 /</t>
    </r>
    <r>
      <rPr>
        <sz val="11"/>
        <rFont val="Calibri"/>
        <family val="2"/>
      </rPr>
      <t xml:space="preserve"> Steenhuis</t>
    </r>
  </si>
  <si>
    <r>
      <t>心武館 /</t>
    </r>
    <r>
      <rPr>
        <sz val="11"/>
        <rFont val="Calibri"/>
        <family val="2"/>
      </rPr>
      <t xml:space="preserve"> </t>
    </r>
    <r>
      <rPr>
        <sz val="11"/>
        <rFont val="MS Gothic"/>
        <family val="3"/>
      </rPr>
      <t xml:space="preserve">ポッツ / </t>
    </r>
    <r>
      <rPr>
        <sz val="11"/>
        <rFont val="Calibri"/>
        <family val="2"/>
      </rPr>
      <t>Potts</t>
    </r>
  </si>
  <si>
    <r>
      <t>心武館 /</t>
    </r>
    <r>
      <rPr>
        <sz val="11"/>
        <rFont val="Calibri"/>
        <family val="2"/>
      </rPr>
      <t xml:space="preserve"> </t>
    </r>
    <r>
      <rPr>
        <sz val="11"/>
        <rFont val="MS Gothic"/>
        <family val="3"/>
      </rPr>
      <t>デ・ヨン</t>
    </r>
    <r>
      <rPr>
        <sz val="11"/>
        <rFont val="Calibri"/>
        <family val="2"/>
      </rPr>
      <t>" / De Jong</t>
    </r>
  </si>
  <si>
    <r>
      <t xml:space="preserve">心武館 / </t>
    </r>
    <r>
      <rPr>
        <sz val="11"/>
        <rFont val="Calibri"/>
        <family val="2"/>
      </rPr>
      <t xml:space="preserve"> </t>
    </r>
    <r>
      <rPr>
        <sz val="11"/>
        <rFont val="MS Gothic"/>
        <family val="3"/>
      </rPr>
      <t xml:space="preserve">ベンツ / </t>
    </r>
    <r>
      <rPr>
        <sz val="11"/>
        <rFont val="Calibri"/>
        <family val="2"/>
      </rPr>
      <t>Benz</t>
    </r>
  </si>
  <si>
    <r>
      <t xml:space="preserve">心武館 / </t>
    </r>
    <r>
      <rPr>
        <sz val="11"/>
        <rFont val="Calibri"/>
        <family val="2"/>
      </rPr>
      <t xml:space="preserve"> </t>
    </r>
    <r>
      <rPr>
        <sz val="11"/>
        <rFont val="MS Gothic"/>
        <family val="3"/>
      </rPr>
      <t xml:space="preserve">ブーカース / </t>
    </r>
    <r>
      <rPr>
        <sz val="11"/>
        <rFont val="Calibri"/>
        <family val="2"/>
      </rPr>
      <t>Beukers</t>
    </r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</si>
</sst>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&quot;€&quot;\ * #,##0.00_);_(&quot;€&quot;\ * \(#,##0.00\);_(&quot;€&quot;\ * &quot;-&quot;??_);_(@_)"/>
    <numFmt numFmtId="186" formatCode="[$£-809]#,##0.00"/>
    <numFmt numFmtId="187" formatCode="&quot;€&quot;\ #,##0.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£-491]#,##0.00"/>
    <numFmt numFmtId="193" formatCode="[$€-413]\ #,##0.00"/>
    <numFmt numFmtId="194" formatCode=";;;"/>
    <numFmt numFmtId="195" formatCode="[$-C07]dddd\,\ d\.\ mmmm\ yyyy"/>
    <numFmt numFmtId="196" formatCode="0.00000"/>
    <numFmt numFmtId="197" formatCode="0.0000"/>
    <numFmt numFmtId="198" formatCode="0.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sz val="11"/>
      <name val="MS Gothic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i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i/>
      <sz val="10"/>
      <color theme="0" tint="-0.4999699890613556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59996342659"/>
        <bgColor theme="0"/>
      </patternFill>
    </fill>
    <fill>
      <patternFill patternType="solid">
        <fgColor theme="0"/>
        <bgColor indexed="64"/>
      </patternFill>
    </fill>
    <fill>
      <patternFill patternType="gray0625">
        <fgColor theme="0" tint="-0.149959996342659"/>
        <bgColor rgb="FFFFCC99"/>
      </patternFill>
    </fill>
    <fill>
      <patternFill patternType="solid">
        <fgColor rgb="FF92D050"/>
        <bgColor indexed="64"/>
      </patternFill>
    </fill>
    <fill>
      <patternFill patternType="solid">
        <fgColor rgb="FFFFCC99"/>
        <bgColor indexed="64"/>
      </patternFill>
    </fill>
    <fill>
      <patternFill patternType="gray0625">
        <fgColor theme="0" tint="-0.149959996342659"/>
        <bgColor rgb="FF92D05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/>
      <bottom style="thin"/>
    </border>
    <border>
      <left style="hair"/>
      <right style="hair"/>
      <top/>
      <bottom style="thin"/>
    </border>
    <border>
      <left/>
      <right/>
      <top style="hair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2" fontId="0" fillId="33" borderId="0" xfId="0" applyNumberFormat="1" applyFill="1" applyBorder="1" applyAlignment="1">
      <alignment horizontal="right"/>
    </xf>
    <xf numFmtId="186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34" borderId="0" xfId="0" applyFill="1" applyBorder="1" applyAlignment="1">
      <alignment horizontal="left"/>
    </xf>
    <xf numFmtId="1" fontId="0" fillId="34" borderId="0" xfId="0" applyNumberForma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 horizontal="left"/>
    </xf>
    <xf numFmtId="1" fontId="3" fillId="34" borderId="11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left"/>
    </xf>
    <xf numFmtId="186" fontId="3" fillId="0" borderId="0" xfId="0" applyNumberFormat="1" applyFont="1" applyFill="1" applyBorder="1" applyAlignment="1">
      <alignment horizontal="left"/>
    </xf>
    <xf numFmtId="0" fontId="0" fillId="34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87" fontId="0" fillId="0" borderId="0" xfId="0" applyNumberFormat="1" applyBorder="1" applyAlignment="1">
      <alignment/>
    </xf>
    <xf numFmtId="0" fontId="0" fillId="33" borderId="0" xfId="0" applyFont="1" applyFill="1" applyBorder="1" applyAlignment="1">
      <alignment horizontal="left"/>
    </xf>
    <xf numFmtId="0" fontId="6" fillId="35" borderId="0" xfId="0" applyFont="1" applyFill="1" applyBorder="1" applyAlignment="1">
      <alignment/>
    </xf>
    <xf numFmtId="0" fontId="8" fillId="35" borderId="0" xfId="0" applyFont="1" applyFill="1" applyBorder="1" applyAlignment="1">
      <alignment horizontal="left"/>
    </xf>
    <xf numFmtId="0" fontId="0" fillId="36" borderId="0" xfId="0" applyFont="1" applyFill="1" applyAlignment="1">
      <alignment vertical="center"/>
    </xf>
    <xf numFmtId="0" fontId="8" fillId="36" borderId="0" xfId="0" applyFont="1" applyFill="1" applyBorder="1" applyAlignment="1">
      <alignment horizontal="left"/>
    </xf>
    <xf numFmtId="0" fontId="0" fillId="35" borderId="0" xfId="0" applyFont="1" applyFill="1" applyAlignment="1">
      <alignment horizontal="right" vertical="center"/>
    </xf>
    <xf numFmtId="0" fontId="0" fillId="35" borderId="0" xfId="0" applyFont="1" applyFill="1" applyBorder="1" applyAlignment="1">
      <alignment horizontal="left"/>
    </xf>
    <xf numFmtId="0" fontId="0" fillId="36" borderId="12" xfId="0" applyFill="1" applyBorder="1" applyAlignment="1">
      <alignment/>
    </xf>
    <xf numFmtId="0" fontId="0" fillId="36" borderId="12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8" fillId="36" borderId="0" xfId="0" applyFont="1" applyFill="1" applyBorder="1" applyAlignment="1">
      <alignment horizontal="left"/>
    </xf>
    <xf numFmtId="2" fontId="0" fillId="33" borderId="0" xfId="0" applyNumberFormat="1" applyFont="1" applyFill="1" applyBorder="1" applyAlignment="1">
      <alignment horizontal="right"/>
    </xf>
    <xf numFmtId="0" fontId="0" fillId="36" borderId="0" xfId="0" applyFill="1" applyBorder="1" applyAlignment="1">
      <alignment/>
    </xf>
    <xf numFmtId="0" fontId="0" fillId="36" borderId="0" xfId="0" applyFont="1" applyFill="1" applyBorder="1" applyAlignment="1">
      <alignment/>
    </xf>
    <xf numFmtId="187" fontId="0" fillId="34" borderId="0" xfId="0" applyNumberFormat="1" applyFill="1" applyBorder="1" applyAlignment="1">
      <alignment horizontal="right"/>
    </xf>
    <xf numFmtId="187" fontId="0" fillId="34" borderId="0" xfId="0" applyNumberFormat="1" applyFill="1" applyBorder="1" applyAlignment="1">
      <alignment/>
    </xf>
    <xf numFmtId="187" fontId="3" fillId="34" borderId="11" xfId="0" applyNumberFormat="1" applyFont="1" applyFill="1" applyBorder="1" applyAlignment="1">
      <alignment horizontal="center"/>
    </xf>
    <xf numFmtId="187" fontId="0" fillId="0" borderId="0" xfId="0" applyNumberFormat="1" applyBorder="1" applyAlignment="1">
      <alignment horizontal="right"/>
    </xf>
    <xf numFmtId="187" fontId="3" fillId="0" borderId="0" xfId="0" applyNumberFormat="1" applyFont="1" applyBorder="1" applyAlignment="1">
      <alignment/>
    </xf>
    <xf numFmtId="187" fontId="0" fillId="0" borderId="0" xfId="0" applyNumberFormat="1" applyFill="1" applyBorder="1" applyAlignment="1">
      <alignment horizontal="right"/>
    </xf>
    <xf numFmtId="187" fontId="3" fillId="34" borderId="0" xfId="0" applyNumberFormat="1" applyFont="1" applyFill="1" applyBorder="1" applyAlignment="1">
      <alignment/>
    </xf>
    <xf numFmtId="187" fontId="3" fillId="34" borderId="11" xfId="0" applyNumberFormat="1" applyFont="1" applyFill="1" applyBorder="1" applyAlignment="1">
      <alignment horizontal="left"/>
    </xf>
    <xf numFmtId="187" fontId="3" fillId="33" borderId="0" xfId="0" applyNumberFormat="1" applyFont="1" applyFill="1" applyBorder="1" applyAlignment="1">
      <alignment horizontal="right"/>
    </xf>
    <xf numFmtId="0" fontId="5" fillId="36" borderId="0" xfId="0" applyFont="1" applyFill="1" applyBorder="1" applyAlignment="1">
      <alignment/>
    </xf>
    <xf numFmtId="187" fontId="0" fillId="36" borderId="0" xfId="0" applyNumberFormat="1" applyFont="1" applyFill="1" applyBorder="1" applyAlignment="1">
      <alignment horizontal="right"/>
    </xf>
    <xf numFmtId="0" fontId="0" fillId="36" borderId="0" xfId="0" applyFont="1" applyFill="1" applyBorder="1" applyAlignment="1">
      <alignment horizontal="center"/>
    </xf>
    <xf numFmtId="187" fontId="0" fillId="36" borderId="0" xfId="0" applyNumberFormat="1" applyFont="1" applyFill="1" applyBorder="1" applyAlignment="1">
      <alignment/>
    </xf>
    <xf numFmtId="187" fontId="0" fillId="36" borderId="0" xfId="0" applyNumberFormat="1" applyFill="1" applyBorder="1" applyAlignment="1">
      <alignment/>
    </xf>
    <xf numFmtId="187" fontId="3" fillId="36" borderId="0" xfId="0" applyNumberFormat="1" applyFont="1" applyFill="1" applyBorder="1" applyAlignment="1">
      <alignment/>
    </xf>
    <xf numFmtId="0" fontId="5" fillId="35" borderId="0" xfId="0" applyFont="1" applyFill="1" applyBorder="1" applyAlignment="1">
      <alignment/>
    </xf>
    <xf numFmtId="187" fontId="0" fillId="35" borderId="0" xfId="0" applyNumberFormat="1" applyFont="1" applyFill="1" applyBorder="1" applyAlignment="1">
      <alignment horizontal="right"/>
    </xf>
    <xf numFmtId="187" fontId="0" fillId="35" borderId="0" xfId="0" applyNumberFormat="1" applyFill="1" applyBorder="1" applyAlignment="1">
      <alignment vertical="center"/>
    </xf>
    <xf numFmtId="187" fontId="3" fillId="35" borderId="0" xfId="0" applyNumberFormat="1" applyFont="1" applyFill="1" applyBorder="1" applyAlignment="1">
      <alignment vertical="center"/>
    </xf>
    <xf numFmtId="0" fontId="0" fillId="37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187" fontId="0" fillId="37" borderId="0" xfId="0" applyNumberFormat="1" applyFont="1" applyFill="1" applyBorder="1" applyAlignment="1">
      <alignment vertical="center"/>
    </xf>
    <xf numFmtId="187" fontId="0" fillId="36" borderId="0" xfId="0" applyNumberFormat="1" applyFont="1" applyFill="1" applyBorder="1" applyAlignment="1">
      <alignment vertical="center"/>
    </xf>
    <xf numFmtId="0" fontId="5" fillId="36" borderId="12" xfId="0" applyFont="1" applyFill="1" applyBorder="1" applyAlignment="1">
      <alignment/>
    </xf>
    <xf numFmtId="0" fontId="0" fillId="36" borderId="12" xfId="0" applyFont="1" applyFill="1" applyBorder="1" applyAlignment="1">
      <alignment horizontal="center"/>
    </xf>
    <xf numFmtId="187" fontId="0" fillId="36" borderId="12" xfId="0" applyNumberFormat="1" applyFont="1" applyFill="1" applyBorder="1" applyAlignment="1">
      <alignment/>
    </xf>
    <xf numFmtId="187" fontId="0" fillId="36" borderId="12" xfId="0" applyNumberFormat="1" applyFill="1" applyBorder="1" applyAlignment="1">
      <alignment/>
    </xf>
    <xf numFmtId="187" fontId="3" fillId="36" borderId="12" xfId="0" applyNumberFormat="1" applyFont="1" applyFill="1" applyBorder="1" applyAlignment="1">
      <alignment/>
    </xf>
    <xf numFmtId="187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 horizontal="center"/>
    </xf>
    <xf numFmtId="0" fontId="7" fillId="36" borderId="0" xfId="0" applyFont="1" applyFill="1" applyBorder="1" applyAlignment="1">
      <alignment/>
    </xf>
    <xf numFmtId="0" fontId="7" fillId="36" borderId="0" xfId="0" applyFont="1" applyFill="1" applyBorder="1" applyAlignment="1">
      <alignment horizontal="left"/>
    </xf>
    <xf numFmtId="187" fontId="0" fillId="36" borderId="0" xfId="0" applyNumberFormat="1" applyFont="1" applyFill="1" applyBorder="1" applyAlignment="1">
      <alignment horizontal="right"/>
    </xf>
    <xf numFmtId="1" fontId="6" fillId="36" borderId="0" xfId="0" applyNumberFormat="1" applyFont="1" applyFill="1" applyBorder="1" applyAlignment="1">
      <alignment horizontal="center"/>
    </xf>
    <xf numFmtId="187" fontId="6" fillId="36" borderId="0" xfId="0" applyNumberFormat="1" applyFont="1" applyFill="1" applyBorder="1" applyAlignment="1">
      <alignment horizontal="right"/>
    </xf>
    <xf numFmtId="187" fontId="6" fillId="36" borderId="0" xfId="0" applyNumberFormat="1" applyFont="1" applyFill="1" applyBorder="1" applyAlignment="1">
      <alignment/>
    </xf>
    <xf numFmtId="187" fontId="8" fillId="36" borderId="0" xfId="0" applyNumberFormat="1" applyFont="1" applyFill="1" applyBorder="1" applyAlignment="1">
      <alignment/>
    </xf>
    <xf numFmtId="0" fontId="7" fillId="35" borderId="0" xfId="0" applyFont="1" applyFill="1" applyBorder="1" applyAlignment="1">
      <alignment/>
    </xf>
    <xf numFmtId="187" fontId="6" fillId="35" borderId="0" xfId="0" applyNumberFormat="1" applyFont="1" applyFill="1" applyBorder="1" applyAlignment="1">
      <alignment horizontal="right"/>
    </xf>
    <xf numFmtId="1" fontId="6" fillId="35" borderId="0" xfId="0" applyNumberFormat="1" applyFont="1" applyFill="1" applyBorder="1" applyAlignment="1">
      <alignment horizontal="center"/>
    </xf>
    <xf numFmtId="187" fontId="6" fillId="35" borderId="0" xfId="0" applyNumberFormat="1" applyFont="1" applyFill="1" applyBorder="1" applyAlignment="1">
      <alignment/>
    </xf>
    <xf numFmtId="187" fontId="8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/>
    </xf>
    <xf numFmtId="0" fontId="6" fillId="36" borderId="0" xfId="0" applyFont="1" applyFill="1" applyAlignment="1">
      <alignment/>
    </xf>
    <xf numFmtId="187" fontId="0" fillId="0" borderId="0" xfId="0" applyNumberFormat="1" applyFont="1" applyBorder="1" applyAlignment="1">
      <alignment/>
    </xf>
    <xf numFmtId="187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187" fontId="0" fillId="0" borderId="13" xfId="0" applyNumberFormat="1" applyFont="1" applyBorder="1" applyAlignment="1">
      <alignment/>
    </xf>
    <xf numFmtId="187" fontId="47" fillId="36" borderId="0" xfId="0" applyNumberFormat="1" applyFont="1" applyFill="1" applyBorder="1" applyAlignment="1">
      <alignment horizontal="left"/>
    </xf>
    <xf numFmtId="0" fontId="0" fillId="37" borderId="0" xfId="0" applyFont="1" applyFill="1" applyBorder="1" applyAlignment="1">
      <alignment/>
    </xf>
    <xf numFmtId="8" fontId="0" fillId="36" borderId="12" xfId="0" applyNumberFormat="1" applyFont="1" applyFill="1" applyBorder="1" applyAlignment="1">
      <alignment/>
    </xf>
    <xf numFmtId="8" fontId="0" fillId="36" borderId="0" xfId="0" applyNumberFormat="1" applyFont="1" applyFill="1" applyBorder="1" applyAlignment="1">
      <alignment/>
    </xf>
    <xf numFmtId="8" fontId="3" fillId="38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7" fontId="3" fillId="39" borderId="0" xfId="0" applyNumberFormat="1" applyFont="1" applyFill="1" applyBorder="1" applyAlignment="1">
      <alignment/>
    </xf>
    <xf numFmtId="8" fontId="0" fillId="35" borderId="0" xfId="0" applyNumberFormat="1" applyFont="1" applyFill="1" applyBorder="1" applyAlignment="1">
      <alignment/>
    </xf>
    <xf numFmtId="8" fontId="3" fillId="40" borderId="0" xfId="0" applyNumberFormat="1" applyFont="1" applyFill="1" applyBorder="1" applyAlignment="1">
      <alignment/>
    </xf>
    <xf numFmtId="187" fontId="3" fillId="41" borderId="0" xfId="0" applyNumberFormat="1" applyFont="1" applyFill="1" applyBorder="1" applyAlignment="1">
      <alignment/>
    </xf>
    <xf numFmtId="0" fontId="0" fillId="36" borderId="0" xfId="0" applyFill="1" applyBorder="1" applyAlignment="1">
      <alignment horizontal="center"/>
    </xf>
    <xf numFmtId="0" fontId="0" fillId="37" borderId="14" xfId="0" applyFont="1" applyFill="1" applyBorder="1" applyAlignment="1">
      <alignment vertical="center"/>
    </xf>
    <xf numFmtId="0" fontId="0" fillId="42" borderId="14" xfId="0" applyFont="1" applyFill="1" applyBorder="1" applyAlignment="1">
      <alignment vertical="center"/>
    </xf>
    <xf numFmtId="0" fontId="5" fillId="37" borderId="14" xfId="0" applyFont="1" applyFill="1" applyBorder="1" applyAlignment="1">
      <alignment vertical="center"/>
    </xf>
    <xf numFmtId="0" fontId="3" fillId="42" borderId="14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187" fontId="0" fillId="37" borderId="14" xfId="0" applyNumberFormat="1" applyFont="1" applyFill="1" applyBorder="1" applyAlignment="1">
      <alignment vertical="center"/>
    </xf>
    <xf numFmtId="0" fontId="0" fillId="37" borderId="14" xfId="0" applyFont="1" applyFill="1" applyBorder="1" applyAlignment="1">
      <alignment horizontal="center" vertical="center"/>
    </xf>
    <xf numFmtId="187" fontId="0" fillId="37" borderId="14" xfId="0" applyNumberFormat="1" applyFill="1" applyBorder="1" applyAlignment="1">
      <alignment horizontal="right" vertical="center"/>
    </xf>
    <xf numFmtId="187" fontId="0" fillId="37" borderId="14" xfId="0" applyNumberFormat="1" applyFill="1" applyBorder="1" applyAlignment="1">
      <alignment vertical="center"/>
    </xf>
    <xf numFmtId="187" fontId="3" fillId="37" borderId="14" xfId="0" applyNumberFormat="1" applyFont="1" applyFill="1" applyBorder="1" applyAlignment="1">
      <alignment vertical="center"/>
    </xf>
    <xf numFmtId="8" fontId="0" fillId="37" borderId="14" xfId="0" applyNumberFormat="1" applyFont="1" applyFill="1" applyBorder="1" applyAlignment="1">
      <alignment vertical="center"/>
    </xf>
    <xf numFmtId="8" fontId="0" fillId="43" borderId="14" xfId="0" applyNumberFormat="1" applyFont="1" applyFill="1" applyBorder="1" applyAlignment="1">
      <alignment/>
    </xf>
    <xf numFmtId="0" fontId="0" fillId="43" borderId="14" xfId="0" applyFill="1" applyBorder="1" applyAlignment="1">
      <alignment/>
    </xf>
    <xf numFmtId="0" fontId="0" fillId="36" borderId="14" xfId="0" applyFont="1" applyFill="1" applyBorder="1" applyAlignment="1">
      <alignment vertical="center"/>
    </xf>
    <xf numFmtId="0" fontId="0" fillId="36" borderId="14" xfId="0" applyFont="1" applyFill="1" applyBorder="1" applyAlignment="1">
      <alignment vertical="center"/>
    </xf>
    <xf numFmtId="0" fontId="5" fillId="36" borderId="14" xfId="0" applyFont="1" applyFill="1" applyBorder="1" applyAlignment="1">
      <alignment vertical="center"/>
    </xf>
    <xf numFmtId="0" fontId="3" fillId="36" borderId="14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187" fontId="0" fillId="36" borderId="14" xfId="0" applyNumberFormat="1" applyFont="1" applyFill="1" applyBorder="1" applyAlignment="1">
      <alignment vertical="center"/>
    </xf>
    <xf numFmtId="0" fontId="0" fillId="36" borderId="14" xfId="0" applyFont="1" applyFill="1" applyBorder="1" applyAlignment="1">
      <alignment horizontal="center" vertical="center"/>
    </xf>
    <xf numFmtId="187" fontId="0" fillId="36" borderId="14" xfId="0" applyNumberFormat="1" applyFill="1" applyBorder="1" applyAlignment="1">
      <alignment horizontal="right" vertical="center"/>
    </xf>
    <xf numFmtId="187" fontId="0" fillId="36" borderId="14" xfId="0" applyNumberFormat="1" applyFill="1" applyBorder="1" applyAlignment="1">
      <alignment vertical="center"/>
    </xf>
    <xf numFmtId="187" fontId="3" fillId="36" borderId="14" xfId="0" applyNumberFormat="1" applyFont="1" applyFill="1" applyBorder="1" applyAlignment="1">
      <alignment vertical="center"/>
    </xf>
    <xf numFmtId="8" fontId="0" fillId="36" borderId="14" xfId="0" applyNumberFormat="1" applyFont="1" applyFill="1" applyBorder="1" applyAlignment="1">
      <alignment vertical="center"/>
    </xf>
    <xf numFmtId="8" fontId="0" fillId="36" borderId="14" xfId="0" applyNumberFormat="1" applyFont="1" applyFill="1" applyBorder="1" applyAlignment="1">
      <alignment/>
    </xf>
    <xf numFmtId="0" fontId="0" fillId="36" borderId="14" xfId="0" applyFill="1" applyBorder="1" applyAlignment="1">
      <alignment/>
    </xf>
    <xf numFmtId="0" fontId="0" fillId="35" borderId="14" xfId="0" applyFont="1" applyFill="1" applyBorder="1" applyAlignment="1">
      <alignment horizontal="right" vertical="center"/>
    </xf>
    <xf numFmtId="0" fontId="0" fillId="35" borderId="14" xfId="0" applyFont="1" applyFill="1" applyBorder="1" applyAlignment="1">
      <alignment horizontal="left"/>
    </xf>
    <xf numFmtId="0" fontId="5" fillId="35" borderId="14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187" fontId="0" fillId="0" borderId="14" xfId="0" applyNumberFormat="1" applyFont="1" applyFill="1" applyBorder="1" applyAlignment="1">
      <alignment horizontal="right"/>
    </xf>
    <xf numFmtId="0" fontId="0" fillId="35" borderId="14" xfId="0" applyFont="1" applyFill="1" applyBorder="1" applyAlignment="1">
      <alignment horizontal="center"/>
    </xf>
    <xf numFmtId="187" fontId="0" fillId="35" borderId="14" xfId="0" applyNumberFormat="1" applyFont="1" applyFill="1" applyBorder="1" applyAlignment="1">
      <alignment horizontal="right"/>
    </xf>
    <xf numFmtId="187" fontId="0" fillId="35" borderId="14" xfId="0" applyNumberFormat="1" applyFill="1" applyBorder="1" applyAlignment="1">
      <alignment vertical="center"/>
    </xf>
    <xf numFmtId="187" fontId="3" fillId="35" borderId="14" xfId="0" applyNumberFormat="1" applyFont="1" applyFill="1" applyBorder="1" applyAlignment="1">
      <alignment vertical="center"/>
    </xf>
    <xf numFmtId="8" fontId="0" fillId="35" borderId="14" xfId="0" applyNumberFormat="1" applyFont="1" applyFill="1" applyBorder="1" applyAlignment="1">
      <alignment vertical="center"/>
    </xf>
    <xf numFmtId="8" fontId="0" fillId="37" borderId="14" xfId="0" applyNumberFormat="1" applyFont="1" applyFill="1" applyBorder="1" applyAlignment="1">
      <alignment/>
    </xf>
    <xf numFmtId="0" fontId="0" fillId="37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left"/>
    </xf>
    <xf numFmtId="187" fontId="0" fillId="0" borderId="15" xfId="0" applyNumberFormat="1" applyBorder="1" applyAlignment="1">
      <alignment horizontal="right"/>
    </xf>
    <xf numFmtId="1" fontId="0" fillId="0" borderId="15" xfId="0" applyNumberFormat="1" applyBorder="1" applyAlignment="1">
      <alignment horizontal="center"/>
    </xf>
    <xf numFmtId="187" fontId="3" fillId="0" borderId="15" xfId="0" applyNumberFormat="1" applyFont="1" applyBorder="1" applyAlignment="1">
      <alignment horizontal="right"/>
    </xf>
    <xf numFmtId="187" fontId="0" fillId="0" borderId="15" xfId="0" applyNumberFormat="1" applyFont="1" applyBorder="1" applyAlignment="1">
      <alignment/>
    </xf>
    <xf numFmtId="0" fontId="5" fillId="36" borderId="14" xfId="0" applyFont="1" applyFill="1" applyBorder="1" applyAlignment="1">
      <alignment/>
    </xf>
    <xf numFmtId="187" fontId="47" fillId="36" borderId="14" xfId="0" applyNumberFormat="1" applyFont="1" applyFill="1" applyBorder="1" applyAlignment="1">
      <alignment horizontal="left"/>
    </xf>
    <xf numFmtId="187" fontId="0" fillId="36" borderId="14" xfId="0" applyNumberFormat="1" applyFont="1" applyFill="1" applyBorder="1" applyAlignment="1">
      <alignment horizontal="right"/>
    </xf>
    <xf numFmtId="0" fontId="0" fillId="36" borderId="14" xfId="0" applyFont="1" applyFill="1" applyBorder="1" applyAlignment="1">
      <alignment horizontal="center"/>
    </xf>
    <xf numFmtId="187" fontId="0" fillId="36" borderId="14" xfId="0" applyNumberFormat="1" applyFont="1" applyFill="1" applyBorder="1" applyAlignment="1">
      <alignment/>
    </xf>
    <xf numFmtId="187" fontId="0" fillId="36" borderId="14" xfId="0" applyNumberFormat="1" applyFill="1" applyBorder="1" applyAlignment="1">
      <alignment/>
    </xf>
    <xf numFmtId="187" fontId="3" fillId="36" borderId="14" xfId="0" applyNumberFormat="1" applyFont="1" applyFill="1" applyBorder="1" applyAlignment="1">
      <alignment/>
    </xf>
    <xf numFmtId="0" fontId="0" fillId="36" borderId="0" xfId="0" applyFont="1" applyFill="1" applyBorder="1" applyAlignment="1">
      <alignment vertical="center"/>
    </xf>
    <xf numFmtId="0" fontId="0" fillId="36" borderId="0" xfId="0" applyFont="1" applyFill="1" applyBorder="1" applyAlignment="1">
      <alignment vertical="center"/>
    </xf>
    <xf numFmtId="0" fontId="5" fillId="36" borderId="0" xfId="0" applyFont="1" applyFill="1" applyBorder="1" applyAlignment="1">
      <alignment vertical="center"/>
    </xf>
    <xf numFmtId="0" fontId="0" fillId="36" borderId="0" xfId="0" applyFont="1" applyFill="1" applyBorder="1" applyAlignment="1">
      <alignment horizontal="center" vertical="center"/>
    </xf>
    <xf numFmtId="187" fontId="0" fillId="36" borderId="0" xfId="0" applyNumberFormat="1" applyFill="1" applyBorder="1" applyAlignment="1">
      <alignment horizontal="right" vertical="center"/>
    </xf>
    <xf numFmtId="187" fontId="0" fillId="36" borderId="0" xfId="0" applyNumberFormat="1" applyFill="1" applyBorder="1" applyAlignment="1">
      <alignment vertical="center"/>
    </xf>
    <xf numFmtId="187" fontId="3" fillId="36" borderId="0" xfId="0" applyNumberFormat="1" applyFont="1" applyFill="1" applyBorder="1" applyAlignment="1">
      <alignment vertical="center"/>
    </xf>
    <xf numFmtId="8" fontId="0" fillId="36" borderId="0" xfId="0" applyNumberFormat="1" applyFont="1" applyFill="1" applyBorder="1" applyAlignment="1">
      <alignment vertical="center"/>
    </xf>
    <xf numFmtId="0" fontId="0" fillId="35" borderId="0" xfId="0" applyFont="1" applyFill="1" applyBorder="1" applyAlignment="1">
      <alignment horizontal="right" vertical="center"/>
    </xf>
    <xf numFmtId="0" fontId="3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187" fontId="0" fillId="35" borderId="0" xfId="0" applyNumberFormat="1" applyFont="1" applyFill="1" applyBorder="1" applyAlignment="1">
      <alignment horizontal="right"/>
    </xf>
    <xf numFmtId="8" fontId="0" fillId="35" borderId="0" xfId="0" applyNumberFormat="1" applyFont="1" applyFill="1" applyBorder="1" applyAlignment="1">
      <alignment vertical="center"/>
    </xf>
    <xf numFmtId="8" fontId="0" fillId="37" borderId="0" xfId="0" applyNumberFormat="1" applyFont="1" applyFill="1" applyBorder="1" applyAlignment="1">
      <alignment/>
    </xf>
    <xf numFmtId="0" fontId="48" fillId="35" borderId="0" xfId="0" applyFont="1" applyFill="1" applyBorder="1" applyAlignment="1">
      <alignment/>
    </xf>
    <xf numFmtId="187" fontId="48" fillId="42" borderId="0" xfId="0" applyNumberFormat="1" applyFont="1" applyFill="1" applyBorder="1" applyAlignment="1">
      <alignment horizontal="right"/>
    </xf>
    <xf numFmtId="187" fontId="48" fillId="36" borderId="0" xfId="0" applyNumberFormat="1" applyFont="1" applyFill="1" applyBorder="1" applyAlignment="1">
      <alignment horizontal="left"/>
    </xf>
    <xf numFmtId="187" fontId="0" fillId="36" borderId="0" xfId="0" applyNumberFormat="1" applyFont="1" applyFill="1" applyBorder="1" applyAlignment="1">
      <alignment horizontal="left"/>
    </xf>
    <xf numFmtId="0" fontId="3" fillId="42" borderId="0" xfId="0" applyFont="1" applyFill="1" applyBorder="1" applyAlignment="1">
      <alignment/>
    </xf>
    <xf numFmtId="0" fontId="48" fillId="36" borderId="0" xfId="0" applyFont="1" applyFill="1" applyBorder="1" applyAlignment="1">
      <alignment/>
    </xf>
    <xf numFmtId="0" fontId="11" fillId="42" borderId="0" xfId="0" applyFont="1" applyFill="1" applyAlignment="1">
      <alignment vertical="center"/>
    </xf>
    <xf numFmtId="1" fontId="0" fillId="36" borderId="0" xfId="0" applyNumberFormat="1" applyFont="1" applyFill="1" applyBorder="1" applyAlignment="1">
      <alignment horizontal="center"/>
    </xf>
    <xf numFmtId="187" fontId="0" fillId="36" borderId="0" xfId="0" applyNumberFormat="1" applyFont="1" applyFill="1" applyBorder="1" applyAlignment="1">
      <alignment/>
    </xf>
    <xf numFmtId="187" fontId="0" fillId="0" borderId="0" xfId="0" applyNumberFormat="1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tabSelected="1" zoomScalePageLayoutView="0" workbookViewId="0" topLeftCell="A32">
      <pane xSplit="2" topLeftCell="C1" activePane="topRight" state="frozen"/>
      <selection pane="topLeft" activeCell="A1" sqref="A1"/>
      <selection pane="topRight" activeCell="E67" sqref="E67"/>
    </sheetView>
  </sheetViews>
  <sheetFormatPr defaultColWidth="11.421875" defaultRowHeight="12.75"/>
  <cols>
    <col min="1" max="1" width="3.28125" style="3" customWidth="1"/>
    <col min="2" max="2" width="15.421875" style="3" customWidth="1"/>
    <col min="3" max="3" width="10.57421875" style="3" customWidth="1"/>
    <col min="4" max="4" width="12.7109375" style="1" customWidth="1"/>
    <col min="5" max="5" width="60.140625" style="1" customWidth="1"/>
    <col min="6" max="6" width="8.28125" style="40" customWidth="1"/>
    <col min="7" max="7" width="5.421875" style="2" customWidth="1"/>
    <col min="8" max="8" width="9.7109375" style="40" customWidth="1"/>
    <col min="9" max="9" width="11.140625" style="21" customWidth="1"/>
    <col min="10" max="10" width="9.8515625" style="21" customWidth="1"/>
    <col min="11" max="12" width="10.7109375" style="41" customWidth="1"/>
    <col min="13" max="13" width="11.421875" style="90" customWidth="1"/>
    <col min="14" max="16384" width="11.421875" style="3" customWidth="1"/>
  </cols>
  <sheetData>
    <row r="1" spans="1:12" ht="12.75">
      <c r="A1" s="10"/>
      <c r="B1" s="10"/>
      <c r="C1" s="10"/>
      <c r="D1" s="12"/>
      <c r="E1" s="12"/>
      <c r="F1" s="37"/>
      <c r="G1" s="13"/>
      <c r="H1" s="37"/>
      <c r="I1" s="38"/>
      <c r="J1" s="38"/>
      <c r="K1" s="43"/>
      <c r="L1" s="43"/>
    </row>
    <row r="2" spans="1:12" ht="27">
      <c r="A2" s="10"/>
      <c r="B2" s="17" t="s">
        <v>28</v>
      </c>
      <c r="C2" s="10"/>
      <c r="D2" s="12"/>
      <c r="E2" s="12"/>
      <c r="F2" s="37"/>
      <c r="G2" s="13"/>
      <c r="H2" s="37"/>
      <c r="I2" s="38"/>
      <c r="J2" s="38"/>
      <c r="K2" s="43"/>
      <c r="L2" s="43"/>
    </row>
    <row r="3" spans="1:12" ht="12.75">
      <c r="A3" s="10"/>
      <c r="B3" s="10"/>
      <c r="C3" s="10"/>
      <c r="D3" s="12"/>
      <c r="E3" s="12"/>
      <c r="F3" s="37"/>
      <c r="G3" s="13"/>
      <c r="H3" s="37"/>
      <c r="I3" s="38"/>
      <c r="J3" s="38"/>
      <c r="K3" s="43"/>
      <c r="L3" s="43"/>
    </row>
    <row r="4" spans="1:12" ht="12.75">
      <c r="A4" s="10"/>
      <c r="B4" s="4" t="s">
        <v>6</v>
      </c>
      <c r="C4" s="5">
        <v>9</v>
      </c>
      <c r="D4" s="6"/>
      <c r="E4" s="6"/>
      <c r="F4" s="38"/>
      <c r="G4" s="19"/>
      <c r="H4" s="38"/>
      <c r="I4" s="43"/>
      <c r="J4" s="43"/>
      <c r="K4" s="43"/>
      <c r="L4" s="43"/>
    </row>
    <row r="5" spans="1:12" ht="12.75">
      <c r="A5" s="10"/>
      <c r="B5" s="4" t="s">
        <v>5</v>
      </c>
      <c r="C5" s="45">
        <v>16.6</v>
      </c>
      <c r="D5" s="45">
        <f>C5/C4</f>
        <v>1.8444444444444446</v>
      </c>
      <c r="E5" s="22" t="s">
        <v>16</v>
      </c>
      <c r="F5" s="38"/>
      <c r="G5" s="13"/>
      <c r="H5" s="43"/>
      <c r="I5" s="38"/>
      <c r="J5" s="38"/>
      <c r="K5" s="43"/>
      <c r="L5" s="43"/>
    </row>
    <row r="6" spans="1:12" ht="12.75">
      <c r="A6" s="10"/>
      <c r="B6" s="4"/>
      <c r="C6" s="45"/>
      <c r="D6" s="45"/>
      <c r="E6" s="6"/>
      <c r="F6" s="38"/>
      <c r="G6" s="13"/>
      <c r="H6" s="43"/>
      <c r="I6" s="38"/>
      <c r="J6" s="38"/>
      <c r="K6" s="43"/>
      <c r="L6" s="43"/>
    </row>
    <row r="7" spans="1:12" ht="12.75">
      <c r="A7" s="10"/>
      <c r="B7" s="4" t="s">
        <v>8</v>
      </c>
      <c r="C7" s="7">
        <v>21</v>
      </c>
      <c r="D7" s="6"/>
      <c r="E7" s="6"/>
      <c r="F7" s="38"/>
      <c r="G7" s="13"/>
      <c r="H7" s="38"/>
      <c r="I7" s="38"/>
      <c r="J7" s="38"/>
      <c r="K7" s="43"/>
      <c r="L7" s="43"/>
    </row>
    <row r="8" spans="1:12" ht="12.75">
      <c r="A8" s="10"/>
      <c r="B8" s="4"/>
      <c r="C8" s="34"/>
      <c r="D8" s="22"/>
      <c r="E8" s="6"/>
      <c r="F8" s="38"/>
      <c r="G8" s="19"/>
      <c r="H8" s="43"/>
      <c r="I8" s="43"/>
      <c r="J8" s="43"/>
      <c r="K8" s="43"/>
      <c r="L8" s="43"/>
    </row>
    <row r="9" spans="1:12" ht="12.75">
      <c r="A9" s="10"/>
      <c r="B9" s="10"/>
      <c r="C9" s="10"/>
      <c r="D9" s="12"/>
      <c r="E9" s="12"/>
      <c r="F9" s="37"/>
      <c r="G9" s="13"/>
      <c r="H9" s="37"/>
      <c r="I9" s="38"/>
      <c r="J9" s="38"/>
      <c r="K9" s="43"/>
      <c r="L9" s="43"/>
    </row>
    <row r="10" spans="2:12" s="11" customFormat="1" ht="12.75">
      <c r="B10" s="11" t="s">
        <v>1</v>
      </c>
      <c r="C10" s="14" t="s">
        <v>9</v>
      </c>
      <c r="D10" s="15" t="s">
        <v>0</v>
      </c>
      <c r="E10" s="15" t="s">
        <v>11</v>
      </c>
      <c r="F10" s="39" t="s">
        <v>2</v>
      </c>
      <c r="G10" s="16" t="s">
        <v>3</v>
      </c>
      <c r="H10" s="39" t="s">
        <v>4</v>
      </c>
      <c r="I10" s="39" t="s">
        <v>7</v>
      </c>
      <c r="J10" s="39" t="s">
        <v>10</v>
      </c>
      <c r="K10" s="44" t="s">
        <v>19</v>
      </c>
      <c r="L10" s="44"/>
    </row>
    <row r="11" spans="1:14" s="29" customFormat="1" ht="12.75">
      <c r="A11" s="29">
        <v>1</v>
      </c>
      <c r="B11" s="30" t="s">
        <v>21</v>
      </c>
      <c r="C11" s="60" t="s">
        <v>12</v>
      </c>
      <c r="D11" s="31" t="s">
        <v>36</v>
      </c>
      <c r="E11" s="85" t="s">
        <v>37</v>
      </c>
      <c r="F11" s="47">
        <v>43.87</v>
      </c>
      <c r="G11" s="61">
        <v>1</v>
      </c>
      <c r="H11" s="49">
        <f>F11*G11</f>
        <v>43.87</v>
      </c>
      <c r="I11" s="62"/>
      <c r="J11" s="63"/>
      <c r="K11" s="64"/>
      <c r="L11" s="64"/>
      <c r="M11" s="87"/>
      <c r="N11" s="87"/>
    </row>
    <row r="12" spans="2:14" s="35" customFormat="1" ht="12.75">
      <c r="B12" s="36"/>
      <c r="C12" s="46"/>
      <c r="D12" s="31" t="s">
        <v>39</v>
      </c>
      <c r="E12" s="85" t="s">
        <v>38</v>
      </c>
      <c r="F12" s="47">
        <v>21.93</v>
      </c>
      <c r="G12" s="48">
        <v>1</v>
      </c>
      <c r="H12" s="49">
        <f>F12*G12</f>
        <v>21.93</v>
      </c>
      <c r="I12" s="49"/>
      <c r="J12" s="50"/>
      <c r="K12" s="51"/>
      <c r="L12" s="51"/>
      <c r="M12" s="88"/>
      <c r="N12" s="36"/>
    </row>
    <row r="13" spans="3:13" s="32" customFormat="1" ht="12.75">
      <c r="C13" s="67"/>
      <c r="D13" s="33" t="s">
        <v>5</v>
      </c>
      <c r="E13" s="68"/>
      <c r="F13" s="69"/>
      <c r="G13" s="70"/>
      <c r="H13" s="71">
        <f>$C$5/$C$4</f>
        <v>1.8444444444444446</v>
      </c>
      <c r="I13" s="72"/>
      <c r="J13" s="72"/>
      <c r="K13" s="73"/>
      <c r="L13" s="73"/>
      <c r="M13" s="88"/>
    </row>
    <row r="14" spans="3:14" s="35" customFormat="1" ht="12.75">
      <c r="C14" s="46"/>
      <c r="F14" s="49"/>
      <c r="G14" s="95"/>
      <c r="H14" s="50"/>
      <c r="I14" s="50">
        <f>SUM(H11:H13)</f>
        <v>67.64444444444445</v>
      </c>
      <c r="J14" s="50">
        <f>I14*(1+($C$7/100))</f>
        <v>81.84977777777777</v>
      </c>
      <c r="K14" s="91">
        <f>J14+($C$6/$C$4)</f>
        <v>81.84977777777777</v>
      </c>
      <c r="L14" s="91"/>
      <c r="M14" s="88"/>
      <c r="N14" s="89"/>
    </row>
    <row r="15" spans="1:14" s="108" customFormat="1" ht="12.75">
      <c r="A15" s="96">
        <v>2</v>
      </c>
      <c r="B15" s="97" t="s">
        <v>29</v>
      </c>
      <c r="C15" s="98" t="s">
        <v>12</v>
      </c>
      <c r="D15" s="99" t="s">
        <v>25</v>
      </c>
      <c r="E15" s="100" t="s">
        <v>26</v>
      </c>
      <c r="F15" s="101">
        <v>9.07</v>
      </c>
      <c r="G15" s="102">
        <v>1</v>
      </c>
      <c r="H15" s="103">
        <f>F15*G15</f>
        <v>9.07</v>
      </c>
      <c r="I15" s="104"/>
      <c r="J15" s="104"/>
      <c r="K15" s="105"/>
      <c r="L15" s="105"/>
      <c r="M15" s="106"/>
      <c r="N15" s="107"/>
    </row>
    <row r="16" spans="3:13" s="23" customFormat="1" ht="12.75">
      <c r="C16" s="74"/>
      <c r="D16" s="24" t="s">
        <v>5</v>
      </c>
      <c r="E16" s="57"/>
      <c r="F16" s="75"/>
      <c r="G16" s="76"/>
      <c r="H16" s="75">
        <f>$C$5/$C$4</f>
        <v>1.8444444444444446</v>
      </c>
      <c r="I16" s="77"/>
      <c r="J16" s="77"/>
      <c r="K16" s="78"/>
      <c r="L16" s="78"/>
      <c r="M16" s="53"/>
    </row>
    <row r="17" spans="3:14" s="79" customFormat="1" ht="12.75">
      <c r="C17" s="52"/>
      <c r="F17" s="65"/>
      <c r="G17" s="66"/>
      <c r="H17" s="65"/>
      <c r="I17" s="65">
        <f>SUM(H15:H16)</f>
        <v>10.914444444444445</v>
      </c>
      <c r="J17" s="65">
        <f>I17*(1+($C$7/100))</f>
        <v>13.206477777777778</v>
      </c>
      <c r="K17" s="91">
        <f>J17+($C$6/$C$4)</f>
        <v>13.206477777777778</v>
      </c>
      <c r="L17" s="91"/>
      <c r="M17" s="92"/>
      <c r="N17" s="93"/>
    </row>
    <row r="18" spans="1:14" s="121" customFormat="1" ht="12.75">
      <c r="A18" s="109">
        <v>3</v>
      </c>
      <c r="B18" s="110" t="s">
        <v>30</v>
      </c>
      <c r="C18" s="111" t="s">
        <v>12</v>
      </c>
      <c r="D18" s="112" t="s">
        <v>40</v>
      </c>
      <c r="E18" s="113" t="s">
        <v>42</v>
      </c>
      <c r="F18" s="114">
        <v>6.05</v>
      </c>
      <c r="G18" s="115">
        <v>1</v>
      </c>
      <c r="H18" s="116">
        <f>F18*G18</f>
        <v>6.05</v>
      </c>
      <c r="I18" s="117"/>
      <c r="J18" s="117"/>
      <c r="K18" s="118"/>
      <c r="L18" s="118"/>
      <c r="M18" s="119"/>
      <c r="N18" s="120"/>
    </row>
    <row r="19" spans="1:14" s="35" customFormat="1" ht="12.75">
      <c r="A19" s="148"/>
      <c r="B19" s="149"/>
      <c r="C19" s="150"/>
      <c r="D19" s="31" t="s">
        <v>41</v>
      </c>
      <c r="E19" s="36" t="s">
        <v>43</v>
      </c>
      <c r="F19" s="59">
        <v>18.15</v>
      </c>
      <c r="G19" s="151">
        <v>1</v>
      </c>
      <c r="H19" s="152">
        <f>F19*G19</f>
        <v>18.15</v>
      </c>
      <c r="I19" s="153"/>
      <c r="J19" s="153"/>
      <c r="K19" s="154"/>
      <c r="L19" s="154"/>
      <c r="M19" s="155"/>
      <c r="N19" s="88"/>
    </row>
    <row r="20" spans="1:14" s="35" customFormat="1" ht="12.75">
      <c r="A20" s="148"/>
      <c r="B20" s="149"/>
      <c r="C20" s="150"/>
      <c r="D20" s="31" t="s">
        <v>45</v>
      </c>
      <c r="E20" s="36" t="s">
        <v>44</v>
      </c>
      <c r="F20" s="59">
        <v>20.17</v>
      </c>
      <c r="G20" s="151">
        <v>1</v>
      </c>
      <c r="H20" s="152">
        <f>F20*G20</f>
        <v>20.17</v>
      </c>
      <c r="I20" s="153"/>
      <c r="J20" s="153"/>
      <c r="K20" s="154"/>
      <c r="L20" s="154"/>
      <c r="M20" s="155"/>
      <c r="N20" s="88"/>
    </row>
    <row r="21" spans="2:14" s="35" customFormat="1" ht="12.75">
      <c r="B21" s="25"/>
      <c r="C21" s="25"/>
      <c r="D21" s="26" t="s">
        <v>5</v>
      </c>
      <c r="E21" s="80"/>
      <c r="F21" s="59"/>
      <c r="G21" s="70"/>
      <c r="H21" s="71">
        <f>$C$5/$C$4</f>
        <v>1.8444444444444446</v>
      </c>
      <c r="I21" s="50"/>
      <c r="J21" s="50"/>
      <c r="K21" s="51"/>
      <c r="L21" s="51"/>
      <c r="M21" s="53"/>
      <c r="N21" s="36"/>
    </row>
    <row r="22" spans="3:14" s="35" customFormat="1" ht="12.75">
      <c r="C22" s="46"/>
      <c r="F22" s="71"/>
      <c r="G22" s="70"/>
      <c r="H22" s="71"/>
      <c r="I22" s="50">
        <f>SUM(H18:H21)</f>
        <v>46.214444444444446</v>
      </c>
      <c r="J22" s="50">
        <f>I22*(1+($C$7/100))</f>
        <v>55.91947777777778</v>
      </c>
      <c r="K22" s="94">
        <f>J22+($C$6/$C$4)</f>
        <v>55.91947777777778</v>
      </c>
      <c r="L22" s="94"/>
      <c r="M22" s="88"/>
      <c r="N22" s="89"/>
    </row>
    <row r="23" spans="1:14" s="134" customFormat="1" ht="12.75">
      <c r="A23" s="122">
        <v>4</v>
      </c>
      <c r="B23" s="123" t="s">
        <v>31</v>
      </c>
      <c r="C23" s="124" t="s">
        <v>12</v>
      </c>
      <c r="D23" s="125" t="s">
        <v>46</v>
      </c>
      <c r="E23" s="126" t="s">
        <v>47</v>
      </c>
      <c r="F23" s="127">
        <v>163.03</v>
      </c>
      <c r="G23" s="128">
        <v>1</v>
      </c>
      <c r="H23" s="129">
        <f>F23*G23</f>
        <v>163.03</v>
      </c>
      <c r="I23" s="130"/>
      <c r="J23" s="130"/>
      <c r="K23" s="131"/>
      <c r="L23" s="131"/>
      <c r="M23" s="132"/>
      <c r="N23" s="133"/>
    </row>
    <row r="24" spans="1:14" s="56" customFormat="1" ht="12.75">
      <c r="A24" s="156"/>
      <c r="B24" s="28"/>
      <c r="C24" s="52"/>
      <c r="D24" s="157"/>
      <c r="E24" s="162" t="s">
        <v>48</v>
      </c>
      <c r="F24" s="163"/>
      <c r="G24" s="158"/>
      <c r="H24" s="159"/>
      <c r="I24" s="54"/>
      <c r="J24" s="54"/>
      <c r="K24" s="55"/>
      <c r="L24" s="55"/>
      <c r="M24" s="160"/>
      <c r="N24" s="161"/>
    </row>
    <row r="25" spans="1:14" s="56" customFormat="1" ht="12.75">
      <c r="A25" s="156"/>
      <c r="B25" s="28"/>
      <c r="C25" s="52"/>
      <c r="D25" s="157"/>
      <c r="E25" s="162" t="s">
        <v>49</v>
      </c>
      <c r="F25" s="163"/>
      <c r="G25" s="158"/>
      <c r="H25" s="159"/>
      <c r="I25" s="54"/>
      <c r="J25" s="54"/>
      <c r="K25" s="55"/>
      <c r="L25" s="55"/>
      <c r="M25" s="160"/>
      <c r="N25" s="161"/>
    </row>
    <row r="26" spans="1:14" s="56" customFormat="1" ht="12.75">
      <c r="A26" s="156"/>
      <c r="B26" s="28"/>
      <c r="C26" s="52"/>
      <c r="D26" s="157"/>
      <c r="E26" s="162" t="s">
        <v>50</v>
      </c>
      <c r="F26" s="163"/>
      <c r="G26" s="158"/>
      <c r="H26" s="159"/>
      <c r="I26" s="54"/>
      <c r="J26" s="54"/>
      <c r="K26" s="55"/>
      <c r="L26" s="55"/>
      <c r="M26" s="160"/>
      <c r="N26" s="161"/>
    </row>
    <row r="27" spans="1:14" s="56" customFormat="1" ht="12.75">
      <c r="A27" s="156"/>
      <c r="B27" s="28"/>
      <c r="C27" s="52"/>
      <c r="D27" s="157"/>
      <c r="E27" s="162" t="s">
        <v>51</v>
      </c>
      <c r="F27" s="163"/>
      <c r="G27" s="158"/>
      <c r="H27" s="159"/>
      <c r="I27" s="54"/>
      <c r="J27" s="54"/>
      <c r="K27" s="55"/>
      <c r="L27" s="55"/>
      <c r="M27" s="160"/>
      <c r="N27" s="161"/>
    </row>
    <row r="28" spans="1:14" s="56" customFormat="1" ht="12.75">
      <c r="A28" s="27"/>
      <c r="B28" s="28"/>
      <c r="C28" s="52"/>
      <c r="D28" s="24" t="s">
        <v>5</v>
      </c>
      <c r="E28" s="57"/>
      <c r="F28" s="75"/>
      <c r="G28" s="76"/>
      <c r="H28" s="75">
        <f>$C$5/$C$4</f>
        <v>1.8444444444444446</v>
      </c>
      <c r="I28" s="54"/>
      <c r="J28" s="54"/>
      <c r="K28" s="55"/>
      <c r="L28" s="55"/>
      <c r="M28" s="53"/>
      <c r="N28" s="86"/>
    </row>
    <row r="29" spans="1:14" s="56" customFormat="1" ht="12.75">
      <c r="A29" s="57"/>
      <c r="B29" s="57"/>
      <c r="C29" s="57"/>
      <c r="D29" s="24"/>
      <c r="E29" s="57"/>
      <c r="F29" s="65"/>
      <c r="G29" s="66"/>
      <c r="H29" s="65"/>
      <c r="I29" s="65">
        <f>SUM(H23:H29)</f>
        <v>164.87444444444444</v>
      </c>
      <c r="J29" s="65">
        <f>I29*(1+($C$7/100))</f>
        <v>199.49807777777775</v>
      </c>
      <c r="K29" s="91">
        <f>J29+($C$6/$C$4)</f>
        <v>199.49807777777775</v>
      </c>
      <c r="L29" s="91"/>
      <c r="M29" s="92"/>
      <c r="N29" s="93"/>
    </row>
    <row r="30" spans="1:14" s="121" customFormat="1" ht="12.75">
      <c r="A30" s="121">
        <v>5</v>
      </c>
      <c r="B30" s="113" t="s">
        <v>32</v>
      </c>
      <c r="C30" s="141" t="s">
        <v>12</v>
      </c>
      <c r="D30" s="112" t="s">
        <v>53</v>
      </c>
      <c r="E30" s="142" t="s">
        <v>52</v>
      </c>
      <c r="F30" s="143">
        <v>500.18</v>
      </c>
      <c r="G30" s="144">
        <v>1</v>
      </c>
      <c r="H30" s="145">
        <f>F30*G30</f>
        <v>500.18</v>
      </c>
      <c r="I30" s="145"/>
      <c r="J30" s="146"/>
      <c r="K30" s="147"/>
      <c r="L30" s="147"/>
      <c r="M30" s="120"/>
      <c r="N30" s="120"/>
    </row>
    <row r="31" spans="2:14" s="35" customFormat="1" ht="12.75">
      <c r="B31" s="36"/>
      <c r="C31" s="46"/>
      <c r="D31" s="31"/>
      <c r="E31" s="164" t="s">
        <v>54</v>
      </c>
      <c r="F31" s="47"/>
      <c r="G31" s="48"/>
      <c r="H31" s="49"/>
      <c r="I31" s="49"/>
      <c r="J31" s="50"/>
      <c r="K31" s="51"/>
      <c r="L31" s="51"/>
      <c r="M31" s="88"/>
      <c r="N31" s="88"/>
    </row>
    <row r="32" spans="2:14" s="35" customFormat="1" ht="12.75">
      <c r="B32" s="36"/>
      <c r="C32" s="46"/>
      <c r="D32" s="31"/>
      <c r="E32" s="164" t="s">
        <v>55</v>
      </c>
      <c r="F32" s="47"/>
      <c r="G32" s="48"/>
      <c r="H32" s="49"/>
      <c r="I32" s="49"/>
      <c r="J32" s="50"/>
      <c r="K32" s="51"/>
      <c r="L32" s="51"/>
      <c r="M32" s="88"/>
      <c r="N32" s="88"/>
    </row>
    <row r="33" spans="2:14" s="35" customFormat="1" ht="12.75">
      <c r="B33" s="36"/>
      <c r="C33" s="46"/>
      <c r="D33" s="31"/>
      <c r="E33" s="164" t="s">
        <v>56</v>
      </c>
      <c r="F33" s="47"/>
      <c r="G33" s="48"/>
      <c r="H33" s="49"/>
      <c r="I33" s="49"/>
      <c r="J33" s="50"/>
      <c r="K33" s="51"/>
      <c r="L33" s="51"/>
      <c r="M33" s="88"/>
      <c r="N33" s="88"/>
    </row>
    <row r="34" spans="2:14" s="35" customFormat="1" ht="12.75">
      <c r="B34" s="36"/>
      <c r="C34" s="46"/>
      <c r="D34" s="31"/>
      <c r="E34" s="164" t="s">
        <v>57</v>
      </c>
      <c r="F34" s="47"/>
      <c r="G34" s="48"/>
      <c r="H34" s="49"/>
      <c r="I34" s="49"/>
      <c r="J34" s="50"/>
      <c r="K34" s="51"/>
      <c r="L34" s="51"/>
      <c r="M34" s="88"/>
      <c r="N34" s="88"/>
    </row>
    <row r="35" spans="2:14" s="35" customFormat="1" ht="12.75">
      <c r="B35" s="36"/>
      <c r="C35" s="46"/>
      <c r="D35" s="31"/>
      <c r="E35" s="164" t="s">
        <v>58</v>
      </c>
      <c r="F35" s="47"/>
      <c r="G35" s="48"/>
      <c r="H35" s="49"/>
      <c r="I35" s="49"/>
      <c r="J35" s="50"/>
      <c r="K35" s="51"/>
      <c r="L35" s="51"/>
      <c r="M35" s="88"/>
      <c r="N35" s="88"/>
    </row>
    <row r="36" spans="2:14" s="35" customFormat="1" ht="12.75">
      <c r="B36" s="36"/>
      <c r="C36" s="46"/>
      <c r="D36" s="31"/>
      <c r="E36" s="164" t="s">
        <v>59</v>
      </c>
      <c r="F36" s="47"/>
      <c r="G36" s="48"/>
      <c r="H36" s="49"/>
      <c r="I36" s="49"/>
      <c r="J36" s="50"/>
      <c r="K36" s="51"/>
      <c r="L36" s="51"/>
      <c r="M36" s="88"/>
      <c r="N36" s="88"/>
    </row>
    <row r="37" spans="2:14" s="35" customFormat="1" ht="12.75">
      <c r="B37" s="36"/>
      <c r="C37" s="46"/>
      <c r="D37" s="31" t="s">
        <v>60</v>
      </c>
      <c r="E37" s="165" t="s">
        <v>61</v>
      </c>
      <c r="F37" s="47">
        <v>81.51</v>
      </c>
      <c r="G37" s="48">
        <v>1</v>
      </c>
      <c r="H37" s="49">
        <f>F37*G37</f>
        <v>81.51</v>
      </c>
      <c r="I37" s="49"/>
      <c r="J37" s="50"/>
      <c r="K37" s="51"/>
      <c r="L37" s="51"/>
      <c r="M37" s="88"/>
      <c r="N37" s="88"/>
    </row>
    <row r="38" spans="2:14" s="35" customFormat="1" ht="12.75">
      <c r="B38" s="36"/>
      <c r="C38" s="46"/>
      <c r="D38" s="31"/>
      <c r="E38" s="164" t="s">
        <v>62</v>
      </c>
      <c r="F38" s="47"/>
      <c r="G38" s="48"/>
      <c r="H38" s="49"/>
      <c r="I38" s="49"/>
      <c r="J38" s="50"/>
      <c r="K38" s="51"/>
      <c r="L38" s="51"/>
      <c r="M38" s="88"/>
      <c r="N38" s="88"/>
    </row>
    <row r="39" spans="2:14" s="35" customFormat="1" ht="12.75">
      <c r="B39" s="36"/>
      <c r="C39" s="46"/>
      <c r="D39" s="31"/>
      <c r="E39" s="164" t="s">
        <v>63</v>
      </c>
      <c r="F39" s="47">
        <v>28.74</v>
      </c>
      <c r="G39" s="48">
        <v>1</v>
      </c>
      <c r="H39" s="49">
        <f>F39*G39</f>
        <v>28.74</v>
      </c>
      <c r="I39" s="49"/>
      <c r="J39" s="50"/>
      <c r="K39" s="51"/>
      <c r="L39" s="51"/>
      <c r="M39" s="88"/>
      <c r="N39" s="88"/>
    </row>
    <row r="40" spans="2:14" s="35" customFormat="1" ht="12.75">
      <c r="B40" s="36"/>
      <c r="C40" s="46"/>
      <c r="D40" s="31" t="s">
        <v>64</v>
      </c>
      <c r="E40" s="165" t="s">
        <v>65</v>
      </c>
      <c r="F40" s="47"/>
      <c r="G40" s="48"/>
      <c r="H40" s="49"/>
      <c r="I40" s="49"/>
      <c r="J40" s="50"/>
      <c r="K40" s="51"/>
      <c r="L40" s="51"/>
      <c r="M40" s="88"/>
      <c r="N40" s="88"/>
    </row>
    <row r="41" spans="2:14" s="35" customFormat="1" ht="12.75">
      <c r="B41" s="25"/>
      <c r="C41" s="25"/>
      <c r="D41" s="26" t="s">
        <v>5</v>
      </c>
      <c r="E41" s="80"/>
      <c r="F41" s="59"/>
      <c r="G41" s="70"/>
      <c r="H41" s="71">
        <f>$C$5/$C$4</f>
        <v>1.8444444444444446</v>
      </c>
      <c r="I41" s="50"/>
      <c r="J41" s="50"/>
      <c r="K41" s="51"/>
      <c r="L41" s="51"/>
      <c r="M41" s="53"/>
      <c r="N41" s="36"/>
    </row>
    <row r="42" spans="3:13" s="32" customFormat="1" ht="12.75">
      <c r="C42" s="67"/>
      <c r="D42" s="33"/>
      <c r="E42" s="68"/>
      <c r="F42" s="69"/>
      <c r="G42" s="169"/>
      <c r="H42" s="47"/>
      <c r="I42" s="170">
        <f>SUM(H30:H41)</f>
        <v>612.2744444444445</v>
      </c>
      <c r="J42" s="170">
        <f>I42*(1+($C$7/100))</f>
        <v>740.8520777777778</v>
      </c>
      <c r="K42" s="91">
        <f>J42+($C$6/$C$4)</f>
        <v>740.8520777777778</v>
      </c>
      <c r="L42" s="91"/>
      <c r="M42" s="88"/>
    </row>
    <row r="43" spans="1:14" s="134" customFormat="1" ht="12.75">
      <c r="A43" s="122">
        <v>6</v>
      </c>
      <c r="B43" s="123" t="s">
        <v>33</v>
      </c>
      <c r="C43" s="124" t="s">
        <v>12</v>
      </c>
      <c r="D43" s="99" t="s">
        <v>66</v>
      </c>
      <c r="E43" s="100" t="s">
        <v>67</v>
      </c>
      <c r="F43" s="101">
        <v>126.89</v>
      </c>
      <c r="G43" s="128">
        <v>1</v>
      </c>
      <c r="H43" s="129">
        <f>F43*G43</f>
        <v>126.89</v>
      </c>
      <c r="I43" s="130"/>
      <c r="J43" s="130"/>
      <c r="K43" s="131"/>
      <c r="L43" s="131"/>
      <c r="M43" s="132"/>
      <c r="N43" s="133"/>
    </row>
    <row r="44" spans="1:14" s="56" customFormat="1" ht="12.75">
      <c r="A44" s="156"/>
      <c r="B44" s="28"/>
      <c r="C44" s="52"/>
      <c r="D44" s="166" t="s">
        <v>68</v>
      </c>
      <c r="E44" s="86" t="s">
        <v>69</v>
      </c>
      <c r="F44" s="58">
        <v>35.29</v>
      </c>
      <c r="G44" s="158">
        <v>1</v>
      </c>
      <c r="H44" s="159">
        <f>F44*G44</f>
        <v>35.29</v>
      </c>
      <c r="I44" s="54"/>
      <c r="J44" s="54"/>
      <c r="K44" s="55"/>
      <c r="L44" s="55"/>
      <c r="M44" s="160"/>
      <c r="N44" s="161"/>
    </row>
    <row r="45" spans="1:14" s="56" customFormat="1" ht="12.75">
      <c r="A45" s="156"/>
      <c r="B45" s="28"/>
      <c r="C45" s="52"/>
      <c r="D45" s="166" t="s">
        <v>25</v>
      </c>
      <c r="E45" s="86" t="s">
        <v>26</v>
      </c>
      <c r="F45" s="58">
        <v>9.07</v>
      </c>
      <c r="G45" s="158">
        <v>1</v>
      </c>
      <c r="H45" s="159">
        <f>F45*G45</f>
        <v>9.07</v>
      </c>
      <c r="I45" s="54"/>
      <c r="J45" s="54"/>
      <c r="K45" s="55"/>
      <c r="L45" s="55"/>
      <c r="M45" s="160"/>
      <c r="N45" s="161"/>
    </row>
    <row r="46" spans="1:14" s="56" customFormat="1" ht="12.75">
      <c r="A46" s="156"/>
      <c r="B46" s="28"/>
      <c r="C46" s="52"/>
      <c r="D46" s="166" t="s">
        <v>70</v>
      </c>
      <c r="E46" s="86" t="s">
        <v>71</v>
      </c>
      <c r="F46" s="58">
        <v>3.02</v>
      </c>
      <c r="G46" s="158">
        <v>1</v>
      </c>
      <c r="H46" s="159">
        <f>F46*G46</f>
        <v>3.02</v>
      </c>
      <c r="I46" s="54"/>
      <c r="J46" s="54"/>
      <c r="K46" s="55"/>
      <c r="L46" s="55"/>
      <c r="M46" s="160"/>
      <c r="N46" s="161"/>
    </row>
    <row r="47" spans="1:14" s="56" customFormat="1" ht="12.75">
      <c r="A47" s="27"/>
      <c r="B47" s="28"/>
      <c r="C47" s="52"/>
      <c r="D47" s="24" t="s">
        <v>5</v>
      </c>
      <c r="E47" s="57"/>
      <c r="F47" s="75"/>
      <c r="G47" s="76"/>
      <c r="H47" s="75">
        <f>$C$5/$C$4</f>
        <v>1.8444444444444446</v>
      </c>
      <c r="I47" s="54"/>
      <c r="J47" s="54"/>
      <c r="K47" s="55"/>
      <c r="L47" s="55"/>
      <c r="M47" s="53"/>
      <c r="N47" s="86"/>
    </row>
    <row r="48" spans="1:14" s="56" customFormat="1" ht="12.75">
      <c r="A48" s="57"/>
      <c r="B48" s="57"/>
      <c r="C48" s="57"/>
      <c r="D48" s="24"/>
      <c r="E48" s="57"/>
      <c r="F48" s="65"/>
      <c r="G48" s="66"/>
      <c r="H48" s="65"/>
      <c r="I48" s="65">
        <f>SUM(H43:H48)</f>
        <v>176.11444444444444</v>
      </c>
      <c r="J48" s="65">
        <f>I48*(1+($C$7/100))</f>
        <v>213.09847777777776</v>
      </c>
      <c r="K48" s="91">
        <f>J48+($C$6/$C$4)</f>
        <v>213.09847777777776</v>
      </c>
      <c r="L48" s="91"/>
      <c r="M48" s="92"/>
      <c r="N48" s="93"/>
    </row>
    <row r="49" spans="1:14" s="121" customFormat="1" ht="12.75">
      <c r="A49" s="121">
        <v>7</v>
      </c>
      <c r="B49" s="113" t="s">
        <v>35</v>
      </c>
      <c r="C49" s="141" t="s">
        <v>12</v>
      </c>
      <c r="D49" s="125" t="s">
        <v>46</v>
      </c>
      <c r="E49" s="126" t="s">
        <v>47</v>
      </c>
      <c r="F49" s="127">
        <v>163.03</v>
      </c>
      <c r="G49" s="128">
        <v>1</v>
      </c>
      <c r="H49" s="145">
        <f>F49*G49</f>
        <v>163.03</v>
      </c>
      <c r="I49" s="145"/>
      <c r="J49" s="146"/>
      <c r="K49" s="147"/>
      <c r="L49" s="147"/>
      <c r="M49" s="120"/>
      <c r="N49" s="120"/>
    </row>
    <row r="50" spans="2:14" s="35" customFormat="1" ht="12.75">
      <c r="B50" s="36"/>
      <c r="C50" s="46"/>
      <c r="D50" s="46"/>
      <c r="E50" s="167" t="s">
        <v>48</v>
      </c>
      <c r="F50" s="163"/>
      <c r="G50" s="158"/>
      <c r="H50" s="49"/>
      <c r="I50" s="49"/>
      <c r="J50" s="50"/>
      <c r="K50" s="51"/>
      <c r="L50" s="51"/>
      <c r="M50" s="88"/>
      <c r="N50" s="88"/>
    </row>
    <row r="51" spans="2:14" s="35" customFormat="1" ht="12.75">
      <c r="B51" s="36"/>
      <c r="C51" s="46"/>
      <c r="D51" s="46"/>
      <c r="E51" s="167" t="s">
        <v>72</v>
      </c>
      <c r="F51" s="163"/>
      <c r="G51" s="158"/>
      <c r="H51" s="49"/>
      <c r="I51" s="49"/>
      <c r="J51" s="50"/>
      <c r="K51" s="51"/>
      <c r="L51" s="51"/>
      <c r="M51" s="88"/>
      <c r="N51" s="88"/>
    </row>
    <row r="52" spans="2:14" s="35" customFormat="1" ht="12.75">
      <c r="B52" s="36"/>
      <c r="C52" s="46"/>
      <c r="D52" s="46"/>
      <c r="E52" s="167" t="s">
        <v>73</v>
      </c>
      <c r="F52" s="163"/>
      <c r="G52" s="158"/>
      <c r="H52" s="49"/>
      <c r="I52" s="49"/>
      <c r="J52" s="50"/>
      <c r="K52" s="51"/>
      <c r="L52" s="51"/>
      <c r="M52" s="88"/>
      <c r="N52" s="88"/>
    </row>
    <row r="53" spans="2:14" s="35" customFormat="1" ht="12.75">
      <c r="B53" s="25"/>
      <c r="C53" s="25"/>
      <c r="D53" s="46"/>
      <c r="E53" s="167" t="s">
        <v>74</v>
      </c>
      <c r="F53" s="163"/>
      <c r="G53" s="158"/>
      <c r="H53" s="71">
        <f>$C$5/$C$4</f>
        <v>1.8444444444444446</v>
      </c>
      <c r="I53" s="50"/>
      <c r="J53" s="50"/>
      <c r="K53" s="51"/>
      <c r="L53" s="51"/>
      <c r="M53" s="53"/>
      <c r="N53" s="36"/>
    </row>
    <row r="54" spans="3:13" s="32" customFormat="1" ht="12.75">
      <c r="C54" s="67"/>
      <c r="D54" s="33"/>
      <c r="E54" s="68"/>
      <c r="F54" s="69"/>
      <c r="G54" s="70"/>
      <c r="H54" s="71"/>
      <c r="I54" s="170">
        <f>SUM(H49:H53)</f>
        <v>164.87444444444444</v>
      </c>
      <c r="J54" s="170">
        <f>I54*(1+($C$7/100))</f>
        <v>199.49807777777775</v>
      </c>
      <c r="K54" s="91">
        <f>J54+($C$6/$C$4)</f>
        <v>199.49807777777775</v>
      </c>
      <c r="L54" s="91"/>
      <c r="M54" s="88"/>
    </row>
    <row r="55" spans="1:14" s="134" customFormat="1" ht="12.75">
      <c r="A55" s="122">
        <v>8</v>
      </c>
      <c r="B55" s="123" t="s">
        <v>34</v>
      </c>
      <c r="C55" s="124" t="s">
        <v>12</v>
      </c>
      <c r="D55" s="99" t="s">
        <v>75</v>
      </c>
      <c r="E55" s="100" t="s">
        <v>76</v>
      </c>
      <c r="F55" s="101">
        <v>39.92</v>
      </c>
      <c r="G55" s="128">
        <v>6</v>
      </c>
      <c r="H55" s="129">
        <f>F55*G55</f>
        <v>239.52</v>
      </c>
      <c r="I55" s="130"/>
      <c r="J55" s="130"/>
      <c r="K55" s="131"/>
      <c r="L55" s="131"/>
      <c r="M55" s="132"/>
      <c r="N55" s="133"/>
    </row>
    <row r="56" spans="1:14" s="56" customFormat="1" ht="15">
      <c r="A56" s="156"/>
      <c r="B56" s="28"/>
      <c r="C56" s="52"/>
      <c r="D56" s="166"/>
      <c r="E56" s="168" t="s">
        <v>77</v>
      </c>
      <c r="F56" s="58"/>
      <c r="G56" s="158"/>
      <c r="H56" s="159"/>
      <c r="I56" s="54"/>
      <c r="J56" s="54"/>
      <c r="K56" s="55"/>
      <c r="L56" s="55"/>
      <c r="M56" s="160"/>
      <c r="N56" s="161"/>
    </row>
    <row r="57" spans="1:14" s="56" customFormat="1" ht="15">
      <c r="A57" s="156"/>
      <c r="B57" s="28"/>
      <c r="C57" s="52"/>
      <c r="D57" s="166"/>
      <c r="E57" s="168" t="s">
        <v>78</v>
      </c>
      <c r="F57" s="58"/>
      <c r="G57" s="158"/>
      <c r="H57" s="159"/>
      <c r="I57" s="54"/>
      <c r="J57" s="54"/>
      <c r="K57" s="55"/>
      <c r="L57" s="55"/>
      <c r="M57" s="160"/>
      <c r="N57" s="161"/>
    </row>
    <row r="58" spans="1:14" s="56" customFormat="1" ht="15">
      <c r="A58" s="156"/>
      <c r="B58" s="28"/>
      <c r="C58" s="52"/>
      <c r="D58" s="166"/>
      <c r="E58" s="168" t="s">
        <v>79</v>
      </c>
      <c r="F58" s="58"/>
      <c r="G58" s="158"/>
      <c r="H58" s="159"/>
      <c r="I58" s="54"/>
      <c r="J58" s="54"/>
      <c r="K58" s="55"/>
      <c r="L58" s="55"/>
      <c r="M58" s="160"/>
      <c r="N58" s="161"/>
    </row>
    <row r="59" spans="1:14" s="56" customFormat="1" ht="15">
      <c r="A59" s="156"/>
      <c r="B59" s="28"/>
      <c r="C59" s="52"/>
      <c r="D59" s="166"/>
      <c r="E59" s="168" t="s">
        <v>80</v>
      </c>
      <c r="F59" s="58"/>
      <c r="G59" s="158"/>
      <c r="H59" s="159"/>
      <c r="I59" s="54"/>
      <c r="J59" s="54"/>
      <c r="K59" s="55"/>
      <c r="L59" s="55"/>
      <c r="M59" s="160"/>
      <c r="N59" s="161"/>
    </row>
    <row r="60" spans="1:14" s="56" customFormat="1" ht="15">
      <c r="A60" s="156"/>
      <c r="B60" s="28"/>
      <c r="C60" s="52"/>
      <c r="D60" s="166"/>
      <c r="E60" s="168" t="s">
        <v>81</v>
      </c>
      <c r="F60" s="58"/>
      <c r="G60" s="158"/>
      <c r="H60" s="159"/>
      <c r="I60" s="54"/>
      <c r="J60" s="54"/>
      <c r="K60" s="55"/>
      <c r="L60" s="55"/>
      <c r="M60" s="160"/>
      <c r="N60" s="161"/>
    </row>
    <row r="61" spans="1:14" s="56" customFormat="1" ht="15">
      <c r="A61" s="156"/>
      <c r="B61" s="28"/>
      <c r="C61" s="52"/>
      <c r="D61" s="166"/>
      <c r="E61" s="168" t="s">
        <v>82</v>
      </c>
      <c r="F61" s="58"/>
      <c r="G61" s="158"/>
      <c r="H61" s="159"/>
      <c r="I61" s="54"/>
      <c r="J61" s="54"/>
      <c r="K61" s="55"/>
      <c r="L61" s="55"/>
      <c r="M61" s="160"/>
      <c r="N61" s="161"/>
    </row>
    <row r="62" spans="1:14" s="56" customFormat="1" ht="12.75">
      <c r="A62" s="27"/>
      <c r="B62" s="28"/>
      <c r="C62" s="52"/>
      <c r="D62" s="24" t="s">
        <v>5</v>
      </c>
      <c r="E62" s="57"/>
      <c r="F62" s="75"/>
      <c r="G62" s="76"/>
      <c r="H62" s="75">
        <f>$C$5/$C$4</f>
        <v>1.8444444444444446</v>
      </c>
      <c r="I62" s="54"/>
      <c r="J62" s="54"/>
      <c r="K62" s="55"/>
      <c r="L62" s="55"/>
      <c r="M62" s="53"/>
      <c r="N62" s="86"/>
    </row>
    <row r="63" spans="1:14" s="56" customFormat="1" ht="12.75">
      <c r="A63" s="57"/>
      <c r="B63" s="57"/>
      <c r="C63" s="57"/>
      <c r="D63" s="24"/>
      <c r="E63" s="57"/>
      <c r="F63" s="65"/>
      <c r="G63" s="66"/>
      <c r="H63" s="65"/>
      <c r="I63" s="65">
        <f>SUM(H55:H63)</f>
        <v>241.36444444444444</v>
      </c>
      <c r="J63" s="65">
        <f>I63*(1+($C$7/100))</f>
        <v>292.05097777777775</v>
      </c>
      <c r="K63" s="91">
        <f>J63+($C$6/$C$4)</f>
        <v>292.05097777777775</v>
      </c>
      <c r="L63" s="91"/>
      <c r="M63" s="92"/>
      <c r="N63" s="93"/>
    </row>
    <row r="64" spans="1:14" s="121" customFormat="1" ht="12.75">
      <c r="A64" s="121">
        <v>9</v>
      </c>
      <c r="B64" s="113" t="s">
        <v>22</v>
      </c>
      <c r="C64" s="141" t="s">
        <v>27</v>
      </c>
      <c r="D64" s="112" t="s">
        <v>23</v>
      </c>
      <c r="E64" s="142" t="s">
        <v>24</v>
      </c>
      <c r="F64" s="143">
        <v>52.36</v>
      </c>
      <c r="G64" s="144">
        <v>1</v>
      </c>
      <c r="H64" s="145">
        <f>F64*G64</f>
        <v>52.36</v>
      </c>
      <c r="I64" s="145"/>
      <c r="J64" s="146"/>
      <c r="K64" s="147"/>
      <c r="L64" s="147"/>
      <c r="M64" s="120"/>
      <c r="N64" s="120"/>
    </row>
    <row r="65" spans="2:14" s="35" customFormat="1" ht="12.75">
      <c r="B65" s="25"/>
      <c r="C65" s="25"/>
      <c r="D65" s="26" t="s">
        <v>5</v>
      </c>
      <c r="E65" s="80"/>
      <c r="F65" s="59"/>
      <c r="G65" s="70"/>
      <c r="H65" s="71">
        <f>$C$5/$C$4</f>
        <v>1.8444444444444446</v>
      </c>
      <c r="I65" s="50"/>
      <c r="J65" s="50"/>
      <c r="K65" s="51"/>
      <c r="L65" s="51"/>
      <c r="M65" s="53"/>
      <c r="N65" s="36"/>
    </row>
    <row r="66" spans="3:13" s="32" customFormat="1" ht="13.5" thickBot="1">
      <c r="C66" s="67"/>
      <c r="D66" s="33"/>
      <c r="E66" s="68"/>
      <c r="F66" s="69"/>
      <c r="G66" s="70"/>
      <c r="H66" s="71"/>
      <c r="I66" s="170">
        <f>SUM(H64:H65)</f>
        <v>54.20444444444444</v>
      </c>
      <c r="J66" s="170">
        <f>I66*(1+($C$7/100))</f>
        <v>65.58737777777777</v>
      </c>
      <c r="K66" s="91">
        <f>J66+($C$6/$C$4)</f>
        <v>65.58737777777777</v>
      </c>
      <c r="L66" s="91"/>
      <c r="M66" s="88"/>
    </row>
    <row r="67" spans="4:13" s="135" customFormat="1" ht="13.5" thickTop="1">
      <c r="D67" s="136"/>
      <c r="E67" s="136"/>
      <c r="F67" s="137"/>
      <c r="G67" s="138"/>
      <c r="H67" s="137">
        <f>SUM(H11:H66)</f>
        <v>1538.4799999999998</v>
      </c>
      <c r="I67" s="137">
        <f>SUM(I11:I66)</f>
        <v>1538.4799999999998</v>
      </c>
      <c r="J67" s="137">
        <f>SUM(J11:J66)</f>
        <v>1861.5608000000002</v>
      </c>
      <c r="K67" s="139">
        <f>SUM(K11:K66)</f>
        <v>1861.5608000000002</v>
      </c>
      <c r="L67" s="139"/>
      <c r="M67" s="140"/>
    </row>
    <row r="68" spans="6:8" ht="12.75">
      <c r="F68" s="82"/>
      <c r="G68" s="83" t="s">
        <v>18</v>
      </c>
      <c r="H68" s="84">
        <f>H67*($C$7/100)</f>
        <v>323.08079999999995</v>
      </c>
    </row>
    <row r="69" spans="7:11" ht="12.75">
      <c r="G69" s="20"/>
      <c r="H69" s="41">
        <f>H67+H68</f>
        <v>1861.5607999999997</v>
      </c>
      <c r="I69" s="40" t="s">
        <v>13</v>
      </c>
      <c r="J69" s="41">
        <f>H67+H68</f>
        <v>1861.5607999999997</v>
      </c>
      <c r="K69" s="41" t="s">
        <v>15</v>
      </c>
    </row>
    <row r="70" spans="7:8" ht="12.75">
      <c r="G70" s="20"/>
      <c r="H70" s="21"/>
    </row>
    <row r="71" spans="5:10" ht="12.75">
      <c r="E71" s="18"/>
      <c r="F71" s="42"/>
      <c r="G71" s="20"/>
      <c r="H71" s="171" t="s">
        <v>17</v>
      </c>
      <c r="I71" s="171"/>
      <c r="J71" s="40">
        <f>H67-C5+H68</f>
        <v>1844.9607999999998</v>
      </c>
    </row>
    <row r="72" spans="5:12" ht="12.75">
      <c r="E72" s="9"/>
      <c r="F72" s="42"/>
      <c r="G72" s="20"/>
      <c r="H72" s="21"/>
      <c r="I72" s="40" t="s">
        <v>14</v>
      </c>
      <c r="J72" s="81">
        <f>H67-C5</f>
        <v>1521.8799999999999</v>
      </c>
      <c r="K72" s="81" t="s">
        <v>20</v>
      </c>
      <c r="L72" s="81"/>
    </row>
    <row r="73" spans="5:8" ht="12.75">
      <c r="E73" s="8"/>
      <c r="F73" s="42"/>
      <c r="G73" s="20"/>
      <c r="H73" s="21"/>
    </row>
    <row r="74" spans="5:8" ht="12.75">
      <c r="E74" s="8"/>
      <c r="F74" s="42"/>
      <c r="G74" s="20"/>
      <c r="H74" s="21"/>
    </row>
    <row r="75" spans="5:8" ht="12.75">
      <c r="E75" s="8"/>
      <c r="F75" s="42"/>
      <c r="G75" s="20"/>
      <c r="H75" s="21"/>
    </row>
    <row r="76" spans="5:8" ht="12.75">
      <c r="E76" s="8"/>
      <c r="F76" s="42"/>
      <c r="G76" s="20"/>
      <c r="H76" s="21"/>
    </row>
    <row r="77" spans="5:6" ht="12.75">
      <c r="E77" s="8"/>
      <c r="F77" s="42"/>
    </row>
    <row r="78" spans="5:6" ht="12.75">
      <c r="E78"/>
      <c r="F78" s="42"/>
    </row>
    <row r="79" spans="5:6" ht="12.75">
      <c r="E79" s="8"/>
      <c r="F79" s="42"/>
    </row>
    <row r="80" ht="12.75">
      <c r="E80" s="8"/>
    </row>
    <row r="81" spans="5:6" ht="12.75">
      <c r="E81" s="8"/>
      <c r="F81" s="42"/>
    </row>
  </sheetData>
  <sheetProtection/>
  <mergeCells count="1">
    <mergeCell ref="H71:I7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LLB - CEA/CNRS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tdvmib</dc:creator>
  <cp:keywords/>
  <dc:description/>
  <cp:lastModifiedBy>Fuchs, Elmar Christof</cp:lastModifiedBy>
  <cp:lastPrinted>2023-06-21T19:22:53Z</cp:lastPrinted>
  <dcterms:created xsi:type="dcterms:W3CDTF">2011-02-13T11:22:08Z</dcterms:created>
  <dcterms:modified xsi:type="dcterms:W3CDTF">2023-06-23T10:37:28Z</dcterms:modified>
  <cp:category/>
  <cp:version/>
  <cp:contentType/>
  <cp:contentStatus/>
</cp:coreProperties>
</file>